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75" activeTab="3"/>
  </bookViews>
  <sheets>
    <sheet name="PERSONNEL (50)" sheetId="1" r:id="rId1"/>
    <sheet name="EXP. &amp; STAND. METHOD. &amp; AP(50)" sheetId="2" r:id="rId2"/>
    <sheet name="RANKING" sheetId="3" r:id="rId3"/>
    <sheet name="Sheet1" sheetId="4" r:id="rId4"/>
  </sheets>
  <definedNames>
    <definedName name="_xlnm.Print_Area" localSheetId="0">'PERSONNEL (50)'!$B$2:$N$211</definedName>
  </definedNames>
  <calcPr fullCalcOnLoad="1"/>
</workbook>
</file>

<file path=xl/sharedStrings.xml><?xml version="1.0" encoding="utf-8"?>
<sst xmlns="http://schemas.openxmlformats.org/spreadsheetml/2006/main" count="470" uniqueCount="82">
  <si>
    <t>Name of Work:</t>
  </si>
  <si>
    <t>S#</t>
  </si>
  <si>
    <t xml:space="preserve">Remarks </t>
  </si>
  <si>
    <t>Name &amp; Address of Firm/Consultant</t>
  </si>
  <si>
    <t>Remarks</t>
  </si>
  <si>
    <t>Proposal presentation (4)</t>
  </si>
  <si>
    <t>Understanding of objective                                (4)</t>
  </si>
  <si>
    <t xml:space="preserve">Peshawar </t>
  </si>
  <si>
    <t>TECHNICAL EVALUATION OF CONSULTANTS.</t>
  </si>
  <si>
    <t>TECHNICAL EVALUATION  OF CONSULTANTS</t>
  </si>
  <si>
    <t>TECHNICAL EVALUATION  OF CONSULTANTS.</t>
  </si>
  <si>
    <t>Name of Firm:</t>
  </si>
  <si>
    <t>Sl NO</t>
  </si>
  <si>
    <t xml:space="preserve">Personnel </t>
  </si>
  <si>
    <t>Exp: in Yrs                       (15)</t>
  </si>
  <si>
    <t>Quality of Methodology        (4)</t>
  </si>
  <si>
    <t>Peshawar</t>
  </si>
  <si>
    <t>EXPERIENCE &amp; STANDING OF THE FIRM/ METHODOLOGY &amp; APPROACH</t>
  </si>
  <si>
    <t>Total Exp. And Standing</t>
  </si>
  <si>
    <t>Evaluation for Methodology &amp; Approach (30)</t>
  </si>
  <si>
    <t>Experience &amp; Standing (20)</t>
  </si>
  <si>
    <t>Total   Methodology and Approach (30)</t>
  </si>
  <si>
    <t>PERSONNEL</t>
  </si>
  <si>
    <t>Feasibility Study Design and Construction Supervision of 5 Bridges</t>
  </si>
  <si>
    <r>
      <t xml:space="preserve">                                </t>
    </r>
    <r>
      <rPr>
        <sz val="11"/>
        <rFont val="Calibri"/>
        <family val="2"/>
      </rPr>
      <t>i.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</rPr>
      <t>Team Leader / Chief Resident Engineer</t>
    </r>
  </si>
  <si>
    <r>
      <t xml:space="preserve">                              </t>
    </r>
    <r>
      <rPr>
        <sz val="11"/>
        <rFont val="Calibri"/>
        <family val="2"/>
      </rPr>
      <t>ii.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</rPr>
      <t>Resident Engineer</t>
    </r>
  </si>
  <si>
    <r>
      <t xml:space="preserve">                            </t>
    </r>
    <r>
      <rPr>
        <sz val="11"/>
        <rFont val="Calibri"/>
        <family val="2"/>
      </rPr>
      <t>iii.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</rPr>
      <t>Assistant Resident Engineers</t>
    </r>
  </si>
  <si>
    <r>
      <t xml:space="preserve">                             </t>
    </r>
    <r>
      <rPr>
        <sz val="11"/>
        <rFont val="Calibri"/>
        <family val="2"/>
      </rPr>
      <t>iv.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</rPr>
      <t>Quantity Surveyors</t>
    </r>
  </si>
  <si>
    <r>
      <t xml:space="preserve">                               </t>
    </r>
    <r>
      <rPr>
        <sz val="11"/>
        <rFont val="Calibri"/>
        <family val="2"/>
      </rPr>
      <t>v.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</rPr>
      <t>Laboratory Technicians</t>
    </r>
  </si>
  <si>
    <r>
      <t xml:space="preserve">                             </t>
    </r>
    <r>
      <rPr>
        <sz val="11"/>
        <rFont val="Calibri"/>
        <family val="2"/>
      </rPr>
      <t>vi.</t>
    </r>
    <r>
      <rPr>
        <sz val="7"/>
        <rFont val="Times New Roman"/>
        <family val="1"/>
      </rPr>
      <t xml:space="preserve">            </t>
    </r>
    <r>
      <rPr>
        <sz val="11"/>
        <rFont val="Calibri"/>
        <family val="2"/>
      </rPr>
      <t>Computer Operators</t>
    </r>
  </si>
  <si>
    <t>RE</t>
  </si>
  <si>
    <t>ARE-1</t>
  </si>
  <si>
    <t>ARE-2</t>
  </si>
  <si>
    <t>Marks assigned</t>
  </si>
  <si>
    <t>Marks gained</t>
  </si>
  <si>
    <t>Name</t>
  </si>
  <si>
    <t>Exp: projects
 (7.5)</t>
  </si>
  <si>
    <t>Total 
(50)</t>
  </si>
  <si>
    <t>General
(7.5)</t>
  </si>
  <si>
    <t xml:space="preserve">Base Lines: </t>
  </si>
  <si>
    <t>General Experience= 15 years</t>
  </si>
  <si>
    <t>Total</t>
  </si>
  <si>
    <t xml:space="preserve">Practical Experience
(30) </t>
  </si>
  <si>
    <t>Academics 
(20)</t>
  </si>
  <si>
    <t>Exp: in Yr 
(15)</t>
  </si>
  <si>
    <t>Academics
(20)</t>
  </si>
  <si>
    <t>Innovative-ness 
(4)</t>
  </si>
  <si>
    <t>Work Plan &amp; Manning Schedule
 (14)</t>
  </si>
  <si>
    <t>Total Cost of Consultancy
 (8)</t>
  </si>
  <si>
    <t>Similar Projects 
(12)</t>
  </si>
  <si>
    <t>Completed</t>
  </si>
  <si>
    <t>Inhand</t>
  </si>
  <si>
    <t>Cost of Consultancy</t>
  </si>
  <si>
    <t>CRE/ Team Leader</t>
  </si>
  <si>
    <t>No. of Works</t>
  </si>
  <si>
    <t>Hydraulic Engineer</t>
  </si>
  <si>
    <t>Structural/Bridge Engineer</t>
  </si>
  <si>
    <t>Geotechnical Engineer</t>
  </si>
  <si>
    <t>Design Engineer (Roads)</t>
  </si>
  <si>
    <t xml:space="preserve"> </t>
  </si>
  <si>
    <t>Staff not proposed for these positions</t>
  </si>
  <si>
    <t>No PEC Registration Number</t>
  </si>
  <si>
    <t>Personnel
(50)</t>
  </si>
  <si>
    <t>Experience &amp; Standing
(20)</t>
  </si>
  <si>
    <t>Appraoch &amp; Methodology
(30)</t>
  </si>
  <si>
    <t>Grand Total 
(3+4+5)</t>
  </si>
  <si>
    <t>Material Expert/ Engineer</t>
  </si>
  <si>
    <t>Not proposed</t>
  </si>
  <si>
    <t>Remarks/ Ranking</t>
  </si>
  <si>
    <t>Experience(Bridges)= 10 years,</t>
  </si>
  <si>
    <t>Proj Experience= 10 Bridge Projects,</t>
  </si>
  <si>
    <t>Deputy Director</t>
  </si>
  <si>
    <t>Deputy Secretary (T-I)</t>
  </si>
  <si>
    <t>Deputy Secretary</t>
  </si>
  <si>
    <t xml:space="preserve">Contract Management
FDRP C&amp;W Department </t>
  </si>
  <si>
    <t>C&amp;W Department 
Peshawar</t>
  </si>
  <si>
    <t>Irrigation Department 
Peshawar</t>
  </si>
  <si>
    <t>Director</t>
  </si>
  <si>
    <t>Director General</t>
  </si>
  <si>
    <t>FDRP C&amp;W Department</t>
  </si>
  <si>
    <t xml:space="preserve">Roads &amp; Bridges
FDRP C&amp;W Department </t>
  </si>
  <si>
    <t>Contract Management
FDRP C&amp;W Department Peshawar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</si>
</sst>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justify"/>
    </xf>
    <xf numFmtId="0" fontId="0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left" vertical="top" wrapText="1"/>
    </xf>
    <xf numFmtId="0" fontId="2" fillId="24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0" applyNumberFormat="1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0" fillId="24" borderId="10" xfId="0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 vertical="justify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24" borderId="10" xfId="0" applyFill="1" applyBorder="1" applyAlignment="1">
      <alignment horizontal="left" vertical="justify" wrapText="1"/>
    </xf>
    <xf numFmtId="0" fontId="0" fillId="24" borderId="13" xfId="0" applyFill="1" applyBorder="1" applyAlignment="1">
      <alignment horizontal="left" vertical="justify" wrapText="1"/>
    </xf>
    <xf numFmtId="0" fontId="0" fillId="24" borderId="12" xfId="0" applyFill="1" applyBorder="1" applyAlignment="1">
      <alignment horizontal="left" vertical="justify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left" wrapText="1"/>
    </xf>
    <xf numFmtId="0" fontId="0" fillId="24" borderId="12" xfId="0" applyFill="1" applyBorder="1" applyAlignment="1">
      <alignment horizontal="left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2"/>
  <sheetViews>
    <sheetView view="pageBreakPreview" zoomScaleSheetLayoutView="100" zoomScalePageLayoutView="0" workbookViewId="0" topLeftCell="A1">
      <selection activeCell="D206" sqref="D206"/>
    </sheetView>
  </sheetViews>
  <sheetFormatPr defaultColWidth="9.140625" defaultRowHeight="12.75"/>
  <cols>
    <col min="1" max="1" width="8.8515625" style="45" customWidth="1"/>
    <col min="2" max="2" width="5.00390625" style="45" customWidth="1"/>
    <col min="3" max="3" width="22.7109375" style="45" customWidth="1"/>
    <col min="4" max="4" width="20.421875" style="45" customWidth="1"/>
    <col min="5" max="5" width="9.00390625" style="45" customWidth="1"/>
    <col min="6" max="6" width="6.7109375" style="45" customWidth="1"/>
    <col min="7" max="7" width="9.28125" style="45" customWidth="1"/>
    <col min="8" max="8" width="8.7109375" style="45" customWidth="1"/>
    <col min="9" max="9" width="9.140625" style="45" customWidth="1"/>
    <col min="10" max="10" width="7.140625" style="45" customWidth="1"/>
    <col min="11" max="11" width="9.140625" style="45" customWidth="1"/>
    <col min="12" max="12" width="8.140625" style="45" customWidth="1"/>
    <col min="13" max="13" width="9.140625" style="45" customWidth="1"/>
    <col min="14" max="14" width="27.28125" style="45" customWidth="1"/>
    <col min="15" max="15" width="6.28125" style="45" customWidth="1"/>
    <col min="16" max="16384" width="9.140625" style="45" customWidth="1"/>
  </cols>
  <sheetData>
    <row r="1" spans="2:14" ht="14.25">
      <c r="B1" s="44"/>
      <c r="F1" s="46"/>
      <c r="G1" s="46"/>
      <c r="H1" s="46"/>
      <c r="I1" s="46"/>
      <c r="J1" s="46"/>
      <c r="K1" s="46"/>
      <c r="M1" s="46"/>
      <c r="N1" s="46"/>
    </row>
    <row r="2" spans="3:14" ht="18">
      <c r="C2" s="65" t="s">
        <v>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3:14" ht="18">
      <c r="C3" s="47"/>
      <c r="D3" s="47"/>
      <c r="E3" s="47"/>
      <c r="F3" s="65" t="s">
        <v>22</v>
      </c>
      <c r="G3" s="65"/>
      <c r="H3" s="65"/>
      <c r="I3" s="65"/>
      <c r="J3" s="65"/>
      <c r="K3" s="65"/>
      <c r="L3" s="65"/>
      <c r="M3" s="47"/>
      <c r="N3" s="47"/>
    </row>
    <row r="4" spans="3:14" ht="12.75" customHeight="1">
      <c r="C4" s="11" t="s">
        <v>0</v>
      </c>
      <c r="D4" s="11"/>
      <c r="E4" s="11"/>
      <c r="F4" s="66"/>
      <c r="G4" s="66"/>
      <c r="H4" s="66"/>
      <c r="I4" s="66"/>
      <c r="J4" s="66"/>
      <c r="K4" s="66"/>
      <c r="L4" s="66"/>
      <c r="M4" s="66"/>
      <c r="N4" s="66"/>
    </row>
    <row r="5" spans="3:14" ht="15">
      <c r="C5" s="25" t="s">
        <v>11</v>
      </c>
      <c r="D5" s="25"/>
      <c r="E5" s="25"/>
      <c r="F5" s="124"/>
      <c r="G5" s="124"/>
      <c r="H5" s="124"/>
      <c r="I5" s="124"/>
      <c r="J5" s="124"/>
      <c r="K5" s="124"/>
      <c r="L5" s="124"/>
      <c r="M5" s="124"/>
      <c r="N5" s="48"/>
    </row>
    <row r="6" spans="3:14" ht="19.5" customHeight="1">
      <c r="C6" s="25"/>
      <c r="D6" s="25"/>
      <c r="E6" s="25"/>
      <c r="F6" s="49"/>
      <c r="G6" s="49"/>
      <c r="H6" s="49"/>
      <c r="I6" s="49"/>
      <c r="J6" s="49"/>
      <c r="K6" s="49"/>
      <c r="L6" s="48"/>
      <c r="M6" s="48"/>
      <c r="N6" s="48"/>
    </row>
    <row r="7" spans="2:14" ht="38.25" customHeight="1">
      <c r="B7" s="102" t="s">
        <v>12</v>
      </c>
      <c r="C7" s="105" t="s">
        <v>13</v>
      </c>
      <c r="D7" s="105" t="s">
        <v>35</v>
      </c>
      <c r="E7" s="114" t="s">
        <v>43</v>
      </c>
      <c r="F7" s="99"/>
      <c r="G7" s="92" t="s">
        <v>42</v>
      </c>
      <c r="H7" s="93"/>
      <c r="I7" s="93"/>
      <c r="J7" s="93"/>
      <c r="K7" s="93"/>
      <c r="L7" s="94"/>
      <c r="M7" s="108" t="s">
        <v>37</v>
      </c>
      <c r="N7" s="111" t="s">
        <v>2</v>
      </c>
    </row>
    <row r="8" spans="2:14" ht="27" customHeight="1">
      <c r="B8" s="103"/>
      <c r="C8" s="106"/>
      <c r="D8" s="106"/>
      <c r="E8" s="100"/>
      <c r="F8" s="101"/>
      <c r="G8" s="92" t="s">
        <v>14</v>
      </c>
      <c r="H8" s="95"/>
      <c r="I8" s="92" t="s">
        <v>36</v>
      </c>
      <c r="J8" s="94"/>
      <c r="K8" s="92" t="s">
        <v>38</v>
      </c>
      <c r="L8" s="94"/>
      <c r="M8" s="109"/>
      <c r="N8" s="112"/>
    </row>
    <row r="9" spans="2:14" ht="39.75" customHeight="1">
      <c r="B9" s="104"/>
      <c r="C9" s="107"/>
      <c r="D9" s="107"/>
      <c r="E9" s="40" t="s">
        <v>33</v>
      </c>
      <c r="F9" s="40" t="s">
        <v>34</v>
      </c>
      <c r="G9" s="40" t="s">
        <v>33</v>
      </c>
      <c r="H9" s="40" t="s">
        <v>34</v>
      </c>
      <c r="I9" s="40" t="s">
        <v>33</v>
      </c>
      <c r="J9" s="40" t="s">
        <v>34</v>
      </c>
      <c r="K9" s="40" t="s">
        <v>33</v>
      </c>
      <c r="L9" s="40" t="s">
        <v>34</v>
      </c>
      <c r="M9" s="110"/>
      <c r="N9" s="113"/>
    </row>
    <row r="10" spans="2:14" ht="12.75">
      <c r="B10" s="4">
        <v>1</v>
      </c>
      <c r="C10" s="51" t="s">
        <v>56</v>
      </c>
      <c r="D10" s="51"/>
      <c r="E10" s="51"/>
      <c r="F10" s="4"/>
      <c r="G10" s="4"/>
      <c r="H10" s="4"/>
      <c r="I10" s="4"/>
      <c r="J10" s="7"/>
      <c r="K10" s="4"/>
      <c r="L10" s="7"/>
      <c r="M10" s="22"/>
      <c r="N10" s="50"/>
    </row>
    <row r="11" spans="2:14" ht="12.75">
      <c r="B11" s="4">
        <v>2</v>
      </c>
      <c r="C11" s="51" t="s">
        <v>57</v>
      </c>
      <c r="E11" s="51"/>
      <c r="F11" s="4"/>
      <c r="G11" s="4"/>
      <c r="H11" s="4"/>
      <c r="I11" s="4"/>
      <c r="J11" s="7"/>
      <c r="K11" s="4"/>
      <c r="L11" s="7"/>
      <c r="M11" s="22"/>
      <c r="N11" s="50"/>
    </row>
    <row r="12" spans="2:14" ht="12.75">
      <c r="B12" s="4">
        <v>3</v>
      </c>
      <c r="C12" s="51" t="s">
        <v>55</v>
      </c>
      <c r="D12" s="51"/>
      <c r="E12" s="51"/>
      <c r="F12" s="4"/>
      <c r="G12" s="4"/>
      <c r="H12" s="4"/>
      <c r="I12" s="4"/>
      <c r="J12" s="4"/>
      <c r="K12" s="4"/>
      <c r="L12" s="7"/>
      <c r="M12" s="22"/>
      <c r="N12" s="50"/>
    </row>
    <row r="13" spans="2:16" ht="12.75">
      <c r="B13" s="4">
        <v>4</v>
      </c>
      <c r="C13" s="52" t="s">
        <v>58</v>
      </c>
      <c r="D13" s="64"/>
      <c r="E13" s="52"/>
      <c r="F13" s="4"/>
      <c r="G13" s="4"/>
      <c r="H13" s="4"/>
      <c r="I13" s="4"/>
      <c r="J13" s="4"/>
      <c r="K13" s="4"/>
      <c r="L13" s="7"/>
      <c r="M13" s="22"/>
      <c r="N13" s="50"/>
      <c r="O13" s="45">
        <f>0.8*G13</f>
        <v>0</v>
      </c>
      <c r="P13" s="45">
        <f>8*K13/15</f>
        <v>0</v>
      </c>
    </row>
    <row r="14" spans="2:14" ht="13.5" customHeight="1">
      <c r="B14" s="4">
        <v>5</v>
      </c>
      <c r="C14" s="52" t="s">
        <v>66</v>
      </c>
      <c r="D14" s="52"/>
      <c r="E14" s="52"/>
      <c r="F14" s="4"/>
      <c r="G14" s="4"/>
      <c r="H14" s="4"/>
      <c r="I14" s="4"/>
      <c r="J14" s="4"/>
      <c r="K14" s="4"/>
      <c r="L14" s="7"/>
      <c r="M14" s="22"/>
      <c r="N14" s="62" t="s">
        <v>67</v>
      </c>
    </row>
    <row r="15" spans="2:14" ht="13.5" customHeight="1">
      <c r="B15" s="4">
        <v>6</v>
      </c>
      <c r="C15" s="51" t="s">
        <v>53</v>
      </c>
      <c r="D15" s="52"/>
      <c r="E15" s="52"/>
      <c r="F15" s="4"/>
      <c r="G15" s="4"/>
      <c r="H15" s="4"/>
      <c r="I15" s="4"/>
      <c r="J15" s="4"/>
      <c r="K15" s="4"/>
      <c r="L15" s="7"/>
      <c r="M15" s="22"/>
      <c r="N15" s="50"/>
    </row>
    <row r="16" spans="2:14" ht="12.75" customHeight="1">
      <c r="B16" s="4">
        <v>7</v>
      </c>
      <c r="C16" s="51" t="s">
        <v>30</v>
      </c>
      <c r="D16" s="52"/>
      <c r="E16" s="52"/>
      <c r="F16" s="4"/>
      <c r="G16" s="4"/>
      <c r="H16" s="4"/>
      <c r="I16" s="4"/>
      <c r="J16" s="4"/>
      <c r="K16" s="4"/>
      <c r="L16" s="7"/>
      <c r="M16" s="22"/>
      <c r="N16" s="50"/>
    </row>
    <row r="17" spans="2:14" ht="12.75">
      <c r="B17" s="4">
        <v>8</v>
      </c>
      <c r="C17" s="52" t="s">
        <v>31</v>
      </c>
      <c r="D17" s="52"/>
      <c r="E17" s="50"/>
      <c r="F17" s="4"/>
      <c r="G17" s="4"/>
      <c r="H17" s="4"/>
      <c r="I17" s="4"/>
      <c r="J17" s="4"/>
      <c r="K17" s="4"/>
      <c r="L17" s="7"/>
      <c r="M17" s="22"/>
      <c r="N17" s="50"/>
    </row>
    <row r="18" spans="2:14" ht="13.5" customHeight="1">
      <c r="B18" s="4">
        <v>9</v>
      </c>
      <c r="C18" s="52" t="s">
        <v>32</v>
      </c>
      <c r="D18" s="61"/>
      <c r="E18" s="50"/>
      <c r="F18" s="4"/>
      <c r="G18" s="4"/>
      <c r="H18" s="4"/>
      <c r="I18" s="4"/>
      <c r="J18" s="4"/>
      <c r="K18" s="4"/>
      <c r="L18" s="7"/>
      <c r="M18" s="22"/>
      <c r="N18" s="50"/>
    </row>
    <row r="19" spans="2:16" ht="12.75">
      <c r="B19" s="4"/>
      <c r="C19" s="50"/>
      <c r="D19" s="53" t="s">
        <v>41</v>
      </c>
      <c r="E19" s="50"/>
      <c r="F19" s="41"/>
      <c r="G19" s="41"/>
      <c r="H19" s="41"/>
      <c r="I19" s="41"/>
      <c r="J19" s="41"/>
      <c r="K19" s="41"/>
      <c r="L19" s="41"/>
      <c r="M19" s="26"/>
      <c r="N19" s="41"/>
      <c r="O19" s="54"/>
      <c r="P19" s="54"/>
    </row>
    <row r="20" spans="2:16" ht="14.25">
      <c r="B20" s="44"/>
      <c r="C20" s="55" t="s">
        <v>39</v>
      </c>
      <c r="D20" s="56" t="s">
        <v>69</v>
      </c>
      <c r="F20" s="56" t="s">
        <v>70</v>
      </c>
      <c r="G20" s="54"/>
      <c r="H20" s="54"/>
      <c r="I20" s="54"/>
      <c r="J20" s="56" t="s">
        <v>40</v>
      </c>
      <c r="L20" s="54"/>
      <c r="M20" s="54"/>
      <c r="N20" s="54"/>
      <c r="O20" s="54"/>
      <c r="P20" s="54"/>
    </row>
    <row r="21" spans="2:16" ht="39.75" customHeight="1">
      <c r="B21" s="44"/>
      <c r="C21" s="55"/>
      <c r="D21" s="56"/>
      <c r="F21" s="56"/>
      <c r="G21" s="54"/>
      <c r="H21" s="54"/>
      <c r="I21" s="54"/>
      <c r="J21" s="56"/>
      <c r="L21" s="54"/>
      <c r="M21" s="54"/>
      <c r="N21" s="54"/>
      <c r="O21" s="54"/>
      <c r="P21" s="54"/>
    </row>
    <row r="22" spans="2:16" ht="14.25">
      <c r="B22" s="44"/>
      <c r="C22" s="74" t="s">
        <v>71</v>
      </c>
      <c r="D22" s="75"/>
      <c r="E22" s="75"/>
      <c r="F22" s="116" t="s">
        <v>72</v>
      </c>
      <c r="G22" s="116"/>
      <c r="H22" s="116"/>
      <c r="I22" s="75"/>
      <c r="J22" s="75"/>
      <c r="K22" s="75"/>
      <c r="L22" s="117" t="s">
        <v>73</v>
      </c>
      <c r="M22" s="117"/>
      <c r="N22" s="117"/>
      <c r="O22" s="54"/>
      <c r="P22" s="54"/>
    </row>
    <row r="23" spans="2:16" ht="25.5">
      <c r="B23" s="44"/>
      <c r="C23" s="76" t="s">
        <v>74</v>
      </c>
      <c r="D23" s="75"/>
      <c r="E23" s="75"/>
      <c r="F23" s="98" t="s">
        <v>75</v>
      </c>
      <c r="G23" s="97"/>
      <c r="H23" s="97"/>
      <c r="I23" s="75"/>
      <c r="J23" s="75"/>
      <c r="K23" s="75"/>
      <c r="L23" s="98" t="s">
        <v>76</v>
      </c>
      <c r="M23" s="97"/>
      <c r="N23" s="97"/>
      <c r="O23" s="54"/>
      <c r="P23" s="54"/>
    </row>
    <row r="24" spans="2:16" ht="14.25">
      <c r="B24" s="44"/>
      <c r="C24" s="77" t="s">
        <v>16</v>
      </c>
      <c r="D24" s="75"/>
      <c r="E24" s="75"/>
      <c r="F24" s="75"/>
      <c r="G24" s="75"/>
      <c r="H24" s="75"/>
      <c r="I24" s="75"/>
      <c r="J24" s="75"/>
      <c r="K24" s="75"/>
      <c r="L24" s="78"/>
      <c r="M24" s="79"/>
      <c r="N24" s="79"/>
      <c r="O24" s="54"/>
      <c r="P24" s="54"/>
    </row>
    <row r="25" spans="2:16" ht="33" customHeight="1">
      <c r="B25" s="44"/>
      <c r="C25" s="75"/>
      <c r="D25" s="75"/>
      <c r="E25" s="75"/>
      <c r="F25" s="75"/>
      <c r="G25" s="75"/>
      <c r="H25" s="75"/>
      <c r="I25" s="75"/>
      <c r="J25" s="79"/>
      <c r="K25" s="79"/>
      <c r="L25" s="79"/>
      <c r="M25" s="79"/>
      <c r="N25" s="79"/>
      <c r="O25" s="54"/>
      <c r="P25" s="54"/>
    </row>
    <row r="26" spans="2:16" ht="14.25">
      <c r="B26" s="44"/>
      <c r="C26" s="80" t="s">
        <v>77</v>
      </c>
      <c r="D26" s="75"/>
      <c r="E26" s="75"/>
      <c r="F26" s="116" t="s">
        <v>71</v>
      </c>
      <c r="G26" s="116"/>
      <c r="H26" s="116"/>
      <c r="I26" s="116"/>
      <c r="J26" s="79"/>
      <c r="K26" s="79"/>
      <c r="L26" s="116" t="s">
        <v>78</v>
      </c>
      <c r="M26" s="116"/>
      <c r="N26" s="116"/>
      <c r="O26" s="54"/>
      <c r="P26" s="54"/>
    </row>
    <row r="27" spans="2:14" ht="14.25">
      <c r="B27" s="44"/>
      <c r="C27" s="81" t="s">
        <v>79</v>
      </c>
      <c r="D27" s="75"/>
      <c r="E27" s="75"/>
      <c r="F27" s="98" t="s">
        <v>80</v>
      </c>
      <c r="G27" s="98"/>
      <c r="H27" s="98"/>
      <c r="I27" s="98"/>
      <c r="J27" s="75"/>
      <c r="K27" s="75"/>
      <c r="L27" s="97" t="s">
        <v>79</v>
      </c>
      <c r="M27" s="97"/>
      <c r="N27" s="97"/>
    </row>
    <row r="28" spans="3:14" ht="12.75">
      <c r="C28" s="81" t="s">
        <v>16</v>
      </c>
      <c r="D28" s="75"/>
      <c r="E28" s="75"/>
      <c r="F28" s="96" t="s">
        <v>16</v>
      </c>
      <c r="G28" s="96"/>
      <c r="H28" s="96"/>
      <c r="I28" s="96"/>
      <c r="J28" s="75"/>
      <c r="K28" s="75"/>
      <c r="L28" s="97" t="s">
        <v>7</v>
      </c>
      <c r="M28" s="97"/>
      <c r="N28" s="97"/>
    </row>
    <row r="29" spans="3:14" ht="12.75">
      <c r="C29" s="81"/>
      <c r="D29" s="75"/>
      <c r="E29" s="75"/>
      <c r="F29" s="77"/>
      <c r="G29" s="77"/>
      <c r="H29" s="77"/>
      <c r="I29" s="77"/>
      <c r="J29" s="75"/>
      <c r="K29" s="75"/>
      <c r="L29" s="88"/>
      <c r="M29" s="88"/>
      <c r="N29" s="88"/>
    </row>
    <row r="30" spans="3:14" ht="18">
      <c r="C30" s="65" t="s">
        <v>9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3:14" ht="18">
      <c r="C31" s="47"/>
      <c r="D31" s="47"/>
      <c r="E31" s="47"/>
      <c r="F31" s="65" t="s">
        <v>22</v>
      </c>
      <c r="G31" s="65"/>
      <c r="H31" s="65"/>
      <c r="I31" s="65"/>
      <c r="J31" s="65"/>
      <c r="K31" s="65"/>
      <c r="L31" s="65"/>
      <c r="M31" s="47"/>
      <c r="N31" s="47"/>
    </row>
    <row r="32" spans="3:14" ht="12.75" customHeight="1">
      <c r="C32" s="11" t="s">
        <v>0</v>
      </c>
      <c r="D32" s="11"/>
      <c r="E32" s="11"/>
      <c r="F32" s="66"/>
      <c r="G32" s="66"/>
      <c r="H32" s="66"/>
      <c r="I32" s="66"/>
      <c r="J32" s="66"/>
      <c r="K32" s="66"/>
      <c r="L32" s="66"/>
      <c r="M32" s="66"/>
      <c r="N32" s="66"/>
    </row>
    <row r="33" spans="3:14" ht="15.75" customHeight="1">
      <c r="C33" s="25" t="s">
        <v>11</v>
      </c>
      <c r="D33" s="25"/>
      <c r="E33" s="25"/>
      <c r="F33" s="57"/>
      <c r="G33" s="57"/>
      <c r="H33" s="48"/>
      <c r="I33" s="48"/>
      <c r="J33" s="48"/>
      <c r="K33" s="48"/>
      <c r="L33" s="48"/>
      <c r="M33" s="48"/>
      <c r="N33" s="48"/>
    </row>
    <row r="34" spans="3:14" ht="23.25" customHeight="1">
      <c r="C34" s="25"/>
      <c r="D34" s="25"/>
      <c r="E34" s="25"/>
      <c r="F34" s="49"/>
      <c r="G34" s="49"/>
      <c r="H34" s="49"/>
      <c r="I34" s="49"/>
      <c r="J34" s="49"/>
      <c r="K34" s="49"/>
      <c r="L34" s="48"/>
      <c r="M34" s="48"/>
      <c r="N34" s="48"/>
    </row>
    <row r="35" spans="2:14" ht="24.75" customHeight="1">
      <c r="B35" s="102" t="s">
        <v>12</v>
      </c>
      <c r="C35" s="105" t="s">
        <v>13</v>
      </c>
      <c r="D35" s="105" t="s">
        <v>35</v>
      </c>
      <c r="E35" s="114" t="s">
        <v>45</v>
      </c>
      <c r="F35" s="99"/>
      <c r="G35" s="92" t="s">
        <v>42</v>
      </c>
      <c r="H35" s="93"/>
      <c r="I35" s="93"/>
      <c r="J35" s="93"/>
      <c r="K35" s="93"/>
      <c r="L35" s="94"/>
      <c r="M35" s="108" t="s">
        <v>37</v>
      </c>
      <c r="N35" s="111" t="s">
        <v>2</v>
      </c>
    </row>
    <row r="36" spans="2:14" ht="27" customHeight="1">
      <c r="B36" s="103"/>
      <c r="C36" s="106"/>
      <c r="D36" s="107"/>
      <c r="E36" s="100"/>
      <c r="F36" s="101"/>
      <c r="G36" s="92" t="s">
        <v>44</v>
      </c>
      <c r="H36" s="94"/>
      <c r="I36" s="92" t="s">
        <v>36</v>
      </c>
      <c r="J36" s="94"/>
      <c r="K36" s="92" t="s">
        <v>38</v>
      </c>
      <c r="L36" s="94"/>
      <c r="M36" s="109"/>
      <c r="N36" s="112"/>
    </row>
    <row r="37" spans="2:14" ht="38.25" customHeight="1">
      <c r="B37" s="104"/>
      <c r="C37" s="107"/>
      <c r="D37" s="26"/>
      <c r="E37" s="40" t="s">
        <v>33</v>
      </c>
      <c r="F37" s="40" t="s">
        <v>34</v>
      </c>
      <c r="G37" s="40" t="s">
        <v>33</v>
      </c>
      <c r="H37" s="40" t="s">
        <v>34</v>
      </c>
      <c r="I37" s="40" t="s">
        <v>33</v>
      </c>
      <c r="J37" s="40" t="s">
        <v>34</v>
      </c>
      <c r="K37" s="40" t="s">
        <v>33</v>
      </c>
      <c r="L37" s="40" t="s">
        <v>34</v>
      </c>
      <c r="M37" s="110"/>
      <c r="N37" s="113"/>
    </row>
    <row r="38" spans="2:14" ht="12.75">
      <c r="B38" s="4">
        <v>1</v>
      </c>
      <c r="C38" s="51" t="s">
        <v>56</v>
      </c>
      <c r="D38" s="51"/>
      <c r="E38" s="51"/>
      <c r="F38" s="4"/>
      <c r="G38" s="4"/>
      <c r="H38" s="4"/>
      <c r="I38" s="4"/>
      <c r="J38" s="7"/>
      <c r="K38" s="4"/>
      <c r="L38" s="7"/>
      <c r="M38" s="42"/>
      <c r="N38" s="50"/>
    </row>
    <row r="39" spans="2:14" ht="12.75">
      <c r="B39" s="4">
        <v>2</v>
      </c>
      <c r="C39" s="51" t="s">
        <v>57</v>
      </c>
      <c r="E39" s="51"/>
      <c r="F39" s="4"/>
      <c r="G39" s="4"/>
      <c r="H39" s="4"/>
      <c r="I39" s="4"/>
      <c r="J39" s="4"/>
      <c r="K39" s="4"/>
      <c r="L39" s="7"/>
      <c r="M39" s="22"/>
      <c r="N39" s="50"/>
    </row>
    <row r="40" spans="2:14" ht="12.75">
      <c r="B40" s="4">
        <v>3</v>
      </c>
      <c r="C40" s="51" t="s">
        <v>55</v>
      </c>
      <c r="D40" s="51"/>
      <c r="E40" s="51"/>
      <c r="F40" s="4"/>
      <c r="G40" s="4"/>
      <c r="H40" s="4"/>
      <c r="I40" s="4"/>
      <c r="J40" s="4"/>
      <c r="K40" s="4"/>
      <c r="L40" s="7"/>
      <c r="M40" s="22"/>
      <c r="N40" s="50"/>
    </row>
    <row r="41" spans="2:14" ht="12.75">
      <c r="B41" s="4">
        <v>4</v>
      </c>
      <c r="C41" s="52" t="s">
        <v>58</v>
      </c>
      <c r="D41" s="52"/>
      <c r="E41" s="52"/>
      <c r="F41" s="4"/>
      <c r="G41" s="4"/>
      <c r="H41" s="4"/>
      <c r="I41" s="4"/>
      <c r="J41" s="4"/>
      <c r="K41" s="4"/>
      <c r="L41" s="7"/>
      <c r="M41" s="22"/>
      <c r="N41" s="50"/>
    </row>
    <row r="42" spans="2:14" ht="12.75">
      <c r="B42" s="4">
        <v>5</v>
      </c>
      <c r="C42" s="52" t="s">
        <v>66</v>
      </c>
      <c r="D42" s="51"/>
      <c r="E42" s="52"/>
      <c r="F42" s="4"/>
      <c r="G42" s="4"/>
      <c r="H42" s="4"/>
      <c r="I42" s="4"/>
      <c r="J42" s="4"/>
      <c r="K42" s="4"/>
      <c r="L42" s="7"/>
      <c r="M42" s="22"/>
      <c r="N42" s="50"/>
    </row>
    <row r="43" spans="2:16" ht="12.75">
      <c r="B43" s="4">
        <v>6</v>
      </c>
      <c r="C43" s="51" t="s">
        <v>53</v>
      </c>
      <c r="D43" s="52"/>
      <c r="E43" s="52"/>
      <c r="F43" s="4"/>
      <c r="G43" s="4"/>
      <c r="H43" s="4"/>
      <c r="I43" s="4"/>
      <c r="J43" s="4"/>
      <c r="K43" s="4"/>
      <c r="L43" s="7"/>
      <c r="M43" s="22"/>
      <c r="N43" s="50"/>
      <c r="P43" s="45">
        <f>1.5*0.8</f>
        <v>1.2000000000000002</v>
      </c>
    </row>
    <row r="44" spans="2:16" ht="12.75" customHeight="1">
      <c r="B44" s="4">
        <v>7</v>
      </c>
      <c r="C44" s="51" t="s">
        <v>30</v>
      </c>
      <c r="D44" s="52"/>
      <c r="E44" s="52"/>
      <c r="F44" s="4"/>
      <c r="G44" s="4"/>
      <c r="H44" s="4"/>
      <c r="I44" s="4"/>
      <c r="J44" s="4"/>
      <c r="K44" s="4"/>
      <c r="L44" s="7"/>
      <c r="M44" s="22"/>
      <c r="N44" s="50"/>
      <c r="P44" s="56">
        <f>1.125*0.6</f>
        <v>0.6749999999999999</v>
      </c>
    </row>
    <row r="45" spans="2:15" ht="12.75">
      <c r="B45" s="4">
        <v>8</v>
      </c>
      <c r="C45" s="52" t="s">
        <v>31</v>
      </c>
      <c r="D45" s="52"/>
      <c r="E45" s="50"/>
      <c r="F45" s="4"/>
      <c r="G45" s="4"/>
      <c r="H45" s="4"/>
      <c r="I45" s="4"/>
      <c r="J45" s="4"/>
      <c r="K45" s="4"/>
      <c r="L45" s="7"/>
      <c r="M45" s="22"/>
      <c r="N45" s="50"/>
      <c r="O45" s="45">
        <f>3*I45</f>
        <v>0</v>
      </c>
    </row>
    <row r="46" spans="2:14" ht="11.25" customHeight="1">
      <c r="B46" s="4">
        <v>9</v>
      </c>
      <c r="C46" s="52" t="s">
        <v>32</v>
      </c>
      <c r="D46" s="52"/>
      <c r="E46" s="50"/>
      <c r="F46" s="4"/>
      <c r="G46" s="4"/>
      <c r="H46" s="4"/>
      <c r="I46" s="4"/>
      <c r="J46" s="4"/>
      <c r="K46" s="4"/>
      <c r="L46" s="7"/>
      <c r="M46" s="22"/>
      <c r="N46" s="50"/>
    </row>
    <row r="47" spans="2:14" ht="12.75">
      <c r="B47" s="4"/>
      <c r="C47" s="50"/>
      <c r="D47" s="53" t="s">
        <v>41</v>
      </c>
      <c r="E47" s="50"/>
      <c r="F47" s="41"/>
      <c r="G47" s="41"/>
      <c r="H47" s="41"/>
      <c r="I47" s="41"/>
      <c r="J47" s="41"/>
      <c r="K47" s="41"/>
      <c r="L47" s="41"/>
      <c r="M47" s="43"/>
      <c r="N47" s="41"/>
    </row>
    <row r="48" spans="2:14" ht="39.75" customHeight="1">
      <c r="B48" s="44"/>
      <c r="C48" s="55"/>
      <c r="N48" s="54"/>
    </row>
    <row r="49" spans="2:14" ht="14.25">
      <c r="B49" s="44"/>
      <c r="C49" s="74" t="s">
        <v>71</v>
      </c>
      <c r="D49" s="75"/>
      <c r="E49" s="75"/>
      <c r="F49" s="116" t="s">
        <v>72</v>
      </c>
      <c r="G49" s="116"/>
      <c r="H49" s="116"/>
      <c r="I49" s="75"/>
      <c r="J49" s="75"/>
      <c r="K49" s="75"/>
      <c r="L49" s="117" t="s">
        <v>73</v>
      </c>
      <c r="M49" s="117"/>
      <c r="N49" s="117"/>
    </row>
    <row r="50" spans="2:14" ht="25.5">
      <c r="B50" s="44"/>
      <c r="C50" s="76" t="s">
        <v>74</v>
      </c>
      <c r="D50" s="75"/>
      <c r="E50" s="75"/>
      <c r="F50" s="98" t="s">
        <v>75</v>
      </c>
      <c r="G50" s="97"/>
      <c r="H50" s="97"/>
      <c r="I50" s="75"/>
      <c r="J50" s="75"/>
      <c r="K50" s="75"/>
      <c r="L50" s="98" t="s">
        <v>76</v>
      </c>
      <c r="M50" s="97"/>
      <c r="N50" s="97"/>
    </row>
    <row r="51" spans="2:14" ht="14.25">
      <c r="B51" s="44"/>
      <c r="C51" s="77" t="s">
        <v>16</v>
      </c>
      <c r="D51" s="75"/>
      <c r="E51" s="75"/>
      <c r="F51" s="75"/>
      <c r="G51" s="75"/>
      <c r="H51" s="75"/>
      <c r="I51" s="75"/>
      <c r="J51" s="75"/>
      <c r="K51" s="75"/>
      <c r="L51" s="78"/>
      <c r="M51" s="79"/>
      <c r="N51" s="79"/>
    </row>
    <row r="52" spans="2:14" ht="33" customHeight="1">
      <c r="B52" s="44"/>
      <c r="C52" s="75"/>
      <c r="D52" s="75"/>
      <c r="E52" s="75"/>
      <c r="F52" s="75"/>
      <c r="G52" s="75"/>
      <c r="H52" s="75"/>
      <c r="I52" s="75"/>
      <c r="J52" s="79"/>
      <c r="K52" s="79"/>
      <c r="L52" s="79"/>
      <c r="M52" s="79"/>
      <c r="N52" s="79"/>
    </row>
    <row r="53" spans="2:14" ht="14.25">
      <c r="B53" s="44"/>
      <c r="C53" s="80" t="s">
        <v>77</v>
      </c>
      <c r="D53" s="75"/>
      <c r="E53" s="75"/>
      <c r="F53" s="116" t="s">
        <v>71</v>
      </c>
      <c r="G53" s="116"/>
      <c r="H53" s="116"/>
      <c r="I53" s="116"/>
      <c r="J53" s="79"/>
      <c r="K53" s="79"/>
      <c r="L53" s="116" t="s">
        <v>78</v>
      </c>
      <c r="M53" s="116"/>
      <c r="N53" s="116"/>
    </row>
    <row r="54" spans="2:14" ht="14.25">
      <c r="B54" s="44"/>
      <c r="C54" s="81" t="s">
        <v>79</v>
      </c>
      <c r="D54" s="75"/>
      <c r="E54" s="75"/>
      <c r="F54" s="98" t="s">
        <v>80</v>
      </c>
      <c r="G54" s="98"/>
      <c r="H54" s="98"/>
      <c r="I54" s="98"/>
      <c r="J54" s="75"/>
      <c r="K54" s="75"/>
      <c r="L54" s="97" t="s">
        <v>79</v>
      </c>
      <c r="M54" s="97"/>
      <c r="N54" s="97"/>
    </row>
    <row r="55" spans="2:14" ht="14.25" customHeight="1">
      <c r="B55" s="44"/>
      <c r="C55" s="81" t="s">
        <v>16</v>
      </c>
      <c r="D55" s="75"/>
      <c r="E55" s="75"/>
      <c r="F55" s="96" t="s">
        <v>16</v>
      </c>
      <c r="G55" s="96"/>
      <c r="H55" s="96"/>
      <c r="I55" s="96"/>
      <c r="J55" s="75"/>
      <c r="K55" s="75"/>
      <c r="L55" s="97" t="s">
        <v>7</v>
      </c>
      <c r="M55" s="97"/>
      <c r="N55" s="97"/>
    </row>
    <row r="56" spans="3:14" ht="18">
      <c r="C56" s="65" t="s">
        <v>9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3:14" ht="18">
      <c r="C57" s="47"/>
      <c r="D57" s="47"/>
      <c r="E57" s="47"/>
      <c r="F57" s="65" t="s">
        <v>22</v>
      </c>
      <c r="G57" s="65"/>
      <c r="H57" s="65"/>
      <c r="I57" s="65"/>
      <c r="J57" s="65"/>
      <c r="K57" s="65"/>
      <c r="L57" s="65"/>
      <c r="M57" s="47"/>
      <c r="N57" s="47"/>
    </row>
    <row r="58" spans="3:14" ht="12.75">
      <c r="C58" s="11" t="s">
        <v>0</v>
      </c>
      <c r="D58" s="11"/>
      <c r="E58" s="11"/>
      <c r="F58" s="66"/>
      <c r="G58" s="66"/>
      <c r="H58" s="115"/>
      <c r="I58" s="115"/>
      <c r="J58" s="115"/>
      <c r="K58" s="115"/>
      <c r="L58" s="115"/>
      <c r="M58" s="115"/>
      <c r="N58" s="115"/>
    </row>
    <row r="59" spans="3:14" ht="15">
      <c r="C59" s="25" t="s">
        <v>11</v>
      </c>
      <c r="D59" s="25"/>
      <c r="E59" s="25"/>
      <c r="F59" s="57"/>
      <c r="G59" s="57"/>
      <c r="H59" s="48"/>
      <c r="I59" s="48"/>
      <c r="J59" s="48"/>
      <c r="K59" s="48"/>
      <c r="L59" s="48"/>
      <c r="M59" s="48"/>
      <c r="N59" s="48"/>
    </row>
    <row r="60" spans="3:14" ht="21.75" customHeight="1">
      <c r="C60" s="25"/>
      <c r="D60" s="25"/>
      <c r="E60" s="25"/>
      <c r="F60" s="49"/>
      <c r="G60" s="49"/>
      <c r="H60" s="49"/>
      <c r="I60" s="49"/>
      <c r="J60" s="49"/>
      <c r="K60" s="49"/>
      <c r="L60" s="48"/>
      <c r="M60" s="48"/>
      <c r="N60" s="48"/>
    </row>
    <row r="61" spans="2:14" ht="38.25" customHeight="1">
      <c r="B61" s="102" t="s">
        <v>12</v>
      </c>
      <c r="C61" s="105" t="s">
        <v>13</v>
      </c>
      <c r="D61" s="105" t="s">
        <v>35</v>
      </c>
      <c r="E61" s="114" t="s">
        <v>43</v>
      </c>
      <c r="F61" s="99"/>
      <c r="G61" s="92" t="s">
        <v>42</v>
      </c>
      <c r="H61" s="93"/>
      <c r="I61" s="93"/>
      <c r="J61" s="93"/>
      <c r="K61" s="93"/>
      <c r="L61" s="94"/>
      <c r="M61" s="108" t="s">
        <v>37</v>
      </c>
      <c r="N61" s="111" t="s">
        <v>2</v>
      </c>
    </row>
    <row r="62" spans="2:14" ht="31.5" customHeight="1">
      <c r="B62" s="103"/>
      <c r="C62" s="106"/>
      <c r="D62" s="106"/>
      <c r="E62" s="100"/>
      <c r="F62" s="101"/>
      <c r="G62" s="92" t="s">
        <v>14</v>
      </c>
      <c r="H62" s="95"/>
      <c r="I62" s="92" t="s">
        <v>36</v>
      </c>
      <c r="J62" s="94"/>
      <c r="K62" s="92" t="s">
        <v>38</v>
      </c>
      <c r="L62" s="94"/>
      <c r="M62" s="109"/>
      <c r="N62" s="112"/>
    </row>
    <row r="63" spans="2:14" ht="25.5" customHeight="1">
      <c r="B63" s="104"/>
      <c r="C63" s="107"/>
      <c r="D63" s="107"/>
      <c r="E63" s="40" t="s">
        <v>33</v>
      </c>
      <c r="F63" s="40" t="s">
        <v>34</v>
      </c>
      <c r="G63" s="40" t="s">
        <v>33</v>
      </c>
      <c r="H63" s="40" t="s">
        <v>34</v>
      </c>
      <c r="I63" s="40" t="s">
        <v>33</v>
      </c>
      <c r="J63" s="40" t="s">
        <v>34</v>
      </c>
      <c r="K63" s="40" t="s">
        <v>33</v>
      </c>
      <c r="L63" s="40" t="s">
        <v>34</v>
      </c>
      <c r="M63" s="110"/>
      <c r="N63" s="113"/>
    </row>
    <row r="64" spans="2:15" ht="12.75">
      <c r="B64" s="4">
        <v>1</v>
      </c>
      <c r="C64" s="51" t="s">
        <v>56</v>
      </c>
      <c r="D64" s="35"/>
      <c r="E64" s="51"/>
      <c r="F64" s="4"/>
      <c r="G64" s="4"/>
      <c r="H64" s="4"/>
      <c r="I64" s="4"/>
      <c r="J64" s="7"/>
      <c r="K64" s="4"/>
      <c r="L64" s="7"/>
      <c r="M64" s="22"/>
      <c r="N64" s="51" t="s">
        <v>59</v>
      </c>
      <c r="O64" s="45">
        <f>1.125*8</f>
        <v>9</v>
      </c>
    </row>
    <row r="65" spans="2:15" ht="12.75">
      <c r="B65" s="4">
        <v>2</v>
      </c>
      <c r="C65" s="51" t="s">
        <v>57</v>
      </c>
      <c r="D65" s="90"/>
      <c r="E65" s="51"/>
      <c r="F65" s="4"/>
      <c r="G65" s="4"/>
      <c r="H65" s="4"/>
      <c r="I65" s="4"/>
      <c r="J65" s="7"/>
      <c r="K65" s="4"/>
      <c r="L65" s="7"/>
      <c r="M65" s="22"/>
      <c r="N65" s="50"/>
      <c r="O65" s="45">
        <f>0.8*I65</f>
        <v>0</v>
      </c>
    </row>
    <row r="66" spans="2:14" ht="14.25" customHeight="1">
      <c r="B66" s="4">
        <v>3</v>
      </c>
      <c r="C66" s="51" t="s">
        <v>55</v>
      </c>
      <c r="E66" s="51"/>
      <c r="F66" s="4"/>
      <c r="G66" s="4"/>
      <c r="H66" s="4"/>
      <c r="I66" s="4"/>
      <c r="J66" s="4"/>
      <c r="K66" s="4"/>
      <c r="L66" s="7"/>
      <c r="M66" s="22"/>
      <c r="N66" s="50"/>
    </row>
    <row r="67" spans="2:14" ht="12.75">
      <c r="B67" s="4">
        <v>4</v>
      </c>
      <c r="C67" s="52" t="s">
        <v>58</v>
      </c>
      <c r="D67" s="52"/>
      <c r="E67" s="52"/>
      <c r="F67" s="4"/>
      <c r="G67" s="4"/>
      <c r="H67" s="4"/>
      <c r="I67" s="4"/>
      <c r="J67" s="4"/>
      <c r="K67" s="4"/>
      <c r="L67" s="7"/>
      <c r="M67" s="22"/>
      <c r="N67" s="50"/>
    </row>
    <row r="68" spans="2:14" ht="12.75">
      <c r="B68" s="4">
        <v>5</v>
      </c>
      <c r="C68" s="52" t="s">
        <v>66</v>
      </c>
      <c r="D68" s="52"/>
      <c r="E68" s="52"/>
      <c r="F68" s="4"/>
      <c r="G68" s="4"/>
      <c r="H68" s="4"/>
      <c r="I68" s="4"/>
      <c r="J68" s="4"/>
      <c r="K68" s="4"/>
      <c r="L68" s="7"/>
      <c r="M68" s="22"/>
      <c r="N68" s="50"/>
    </row>
    <row r="69" spans="2:15" ht="12.75">
      <c r="B69" s="4">
        <v>6</v>
      </c>
      <c r="C69" s="51" t="s">
        <v>53</v>
      </c>
      <c r="D69" s="52"/>
      <c r="E69" s="52"/>
      <c r="F69" s="4"/>
      <c r="G69" s="4"/>
      <c r="H69" s="4"/>
      <c r="I69" s="4"/>
      <c r="J69" s="4"/>
      <c r="K69" s="4"/>
      <c r="L69" s="7"/>
      <c r="M69" s="22"/>
      <c r="N69" s="50"/>
      <c r="O69" s="45">
        <f>1.58*6</f>
        <v>9.48</v>
      </c>
    </row>
    <row r="70" spans="2:15" ht="14.25" customHeight="1">
      <c r="B70" s="4">
        <v>7</v>
      </c>
      <c r="C70" s="51" t="s">
        <v>30</v>
      </c>
      <c r="D70" s="52"/>
      <c r="E70" s="52"/>
      <c r="F70" s="4"/>
      <c r="G70" s="4"/>
      <c r="H70" s="4"/>
      <c r="I70" s="4"/>
      <c r="J70" s="4"/>
      <c r="K70" s="4"/>
      <c r="L70" s="7"/>
      <c r="M70" s="22"/>
      <c r="N70" s="50"/>
      <c r="O70" s="45">
        <f>1.125*0.8</f>
        <v>0.9</v>
      </c>
    </row>
    <row r="71" spans="2:15" ht="12.75">
      <c r="B71" s="4">
        <v>8</v>
      </c>
      <c r="C71" s="52" t="s">
        <v>31</v>
      </c>
      <c r="D71" s="52"/>
      <c r="E71" s="50"/>
      <c r="F71" s="4"/>
      <c r="G71" s="4"/>
      <c r="H71" s="4"/>
      <c r="I71" s="4"/>
      <c r="J71" s="4"/>
      <c r="K71" s="4"/>
      <c r="L71" s="7"/>
      <c r="M71" s="22"/>
      <c r="N71" s="50"/>
      <c r="O71" s="45">
        <f>I71*0.9</f>
        <v>0</v>
      </c>
    </row>
    <row r="72" spans="2:15" ht="12.75">
      <c r="B72" s="4">
        <v>9</v>
      </c>
      <c r="C72" s="52" t="s">
        <v>32</v>
      </c>
      <c r="D72" s="52"/>
      <c r="E72" s="50"/>
      <c r="F72" s="4"/>
      <c r="G72" s="4"/>
      <c r="H72" s="4"/>
      <c r="I72" s="4"/>
      <c r="J72" s="4"/>
      <c r="K72" s="4"/>
      <c r="L72" s="7"/>
      <c r="M72" s="22"/>
      <c r="N72" s="50"/>
      <c r="O72" s="45">
        <f>0.7*I72</f>
        <v>0</v>
      </c>
    </row>
    <row r="73" spans="2:14" ht="33.75" customHeight="1">
      <c r="B73" s="4"/>
      <c r="C73" s="50"/>
      <c r="D73" s="53" t="s">
        <v>41</v>
      </c>
      <c r="E73" s="50"/>
      <c r="F73" s="41"/>
      <c r="G73" s="41"/>
      <c r="H73" s="41"/>
      <c r="I73" s="41"/>
      <c r="J73" s="41"/>
      <c r="K73" s="41"/>
      <c r="L73" s="41"/>
      <c r="M73" s="26"/>
      <c r="N73" s="41"/>
    </row>
    <row r="74" spans="2:14" ht="46.5" customHeight="1">
      <c r="B74" s="44"/>
      <c r="C74" s="55"/>
      <c r="D74" s="56"/>
      <c r="F74" s="56"/>
      <c r="G74" s="54"/>
      <c r="H74" s="54"/>
      <c r="I74" s="54"/>
      <c r="J74" s="56"/>
      <c r="L74" s="54"/>
      <c r="M74" s="54"/>
      <c r="N74" s="54"/>
    </row>
    <row r="75" spans="2:14" ht="14.25">
      <c r="B75" s="44"/>
      <c r="C75" s="74" t="s">
        <v>71</v>
      </c>
      <c r="D75" s="75"/>
      <c r="E75" s="75"/>
      <c r="F75" s="116" t="s">
        <v>72</v>
      </c>
      <c r="G75" s="116"/>
      <c r="H75" s="116"/>
      <c r="I75" s="75"/>
      <c r="J75" s="75"/>
      <c r="K75" s="75"/>
      <c r="L75" s="117" t="s">
        <v>73</v>
      </c>
      <c r="M75" s="117"/>
      <c r="N75" s="117"/>
    </row>
    <row r="76" spans="2:14" ht="25.5">
      <c r="B76" s="44"/>
      <c r="C76" s="76" t="s">
        <v>74</v>
      </c>
      <c r="D76" s="75"/>
      <c r="E76" s="75"/>
      <c r="F76" s="98" t="s">
        <v>75</v>
      </c>
      <c r="G76" s="97"/>
      <c r="H76" s="97"/>
      <c r="I76" s="75"/>
      <c r="J76" s="75"/>
      <c r="K76" s="75"/>
      <c r="L76" s="98" t="s">
        <v>76</v>
      </c>
      <c r="M76" s="97"/>
      <c r="N76" s="97"/>
    </row>
    <row r="77" spans="2:14" ht="14.25">
      <c r="B77" s="44"/>
      <c r="C77" s="77" t="s">
        <v>16</v>
      </c>
      <c r="D77" s="75"/>
      <c r="E77" s="75"/>
      <c r="F77" s="75"/>
      <c r="G77" s="75"/>
      <c r="H77" s="75"/>
      <c r="I77" s="75"/>
      <c r="J77" s="75"/>
      <c r="K77" s="75"/>
      <c r="L77" s="78"/>
      <c r="M77" s="79"/>
      <c r="N77" s="79"/>
    </row>
    <row r="78" spans="2:14" ht="34.5" customHeight="1">
      <c r="B78" s="44"/>
      <c r="C78" s="75"/>
      <c r="D78" s="75"/>
      <c r="E78" s="75"/>
      <c r="F78" s="75"/>
      <c r="G78" s="75"/>
      <c r="H78" s="75"/>
      <c r="I78" s="75"/>
      <c r="J78" s="79"/>
      <c r="K78" s="79"/>
      <c r="L78" s="79"/>
      <c r="M78" s="79"/>
      <c r="N78" s="79"/>
    </row>
    <row r="79" spans="2:14" ht="14.25">
      <c r="B79" s="44"/>
      <c r="C79" s="80" t="s">
        <v>77</v>
      </c>
      <c r="D79" s="75"/>
      <c r="E79" s="75"/>
      <c r="F79" s="116" t="s">
        <v>71</v>
      </c>
      <c r="G79" s="116"/>
      <c r="H79" s="116"/>
      <c r="I79" s="116"/>
      <c r="J79" s="79"/>
      <c r="K79" s="79"/>
      <c r="L79" s="116" t="s">
        <v>78</v>
      </c>
      <c r="M79" s="116"/>
      <c r="N79" s="116"/>
    </row>
    <row r="80" spans="3:14" ht="12.75">
      <c r="C80" s="81" t="s">
        <v>79</v>
      </c>
      <c r="D80" s="75"/>
      <c r="E80" s="75"/>
      <c r="F80" s="98" t="s">
        <v>80</v>
      </c>
      <c r="G80" s="98"/>
      <c r="H80" s="98"/>
      <c r="I80" s="98"/>
      <c r="J80" s="75"/>
      <c r="K80" s="75"/>
      <c r="L80" s="97" t="s">
        <v>79</v>
      </c>
      <c r="M80" s="97"/>
      <c r="N80" s="97"/>
    </row>
    <row r="81" spans="3:14" ht="12.75">
      <c r="C81" s="81" t="s">
        <v>16</v>
      </c>
      <c r="D81" s="75"/>
      <c r="E81" s="75"/>
      <c r="F81" s="96" t="s">
        <v>16</v>
      </c>
      <c r="G81" s="96"/>
      <c r="H81" s="96"/>
      <c r="I81" s="96"/>
      <c r="J81" s="75"/>
      <c r="K81" s="75"/>
      <c r="L81" s="97" t="s">
        <v>7</v>
      </c>
      <c r="M81" s="97"/>
      <c r="N81" s="97"/>
    </row>
    <row r="82" spans="3:14" ht="18">
      <c r="C82" s="65" t="s">
        <v>9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3:14" ht="18">
      <c r="C83" s="47"/>
      <c r="D83" s="47"/>
      <c r="E83" s="47"/>
      <c r="F83" s="65" t="s">
        <v>22</v>
      </c>
      <c r="G83" s="65"/>
      <c r="H83" s="65"/>
      <c r="I83" s="65"/>
      <c r="J83" s="65"/>
      <c r="K83" s="65"/>
      <c r="L83" s="65"/>
      <c r="M83" s="47"/>
      <c r="N83" s="47"/>
    </row>
    <row r="84" spans="3:14" ht="12.75">
      <c r="C84" s="11" t="s">
        <v>0</v>
      </c>
      <c r="D84" s="11"/>
      <c r="E84" s="11"/>
      <c r="F84" s="66"/>
      <c r="G84" s="66"/>
      <c r="H84" s="115"/>
      <c r="I84" s="115"/>
      <c r="J84" s="115"/>
      <c r="K84" s="115"/>
      <c r="L84" s="115"/>
      <c r="M84" s="115"/>
      <c r="N84" s="115"/>
    </row>
    <row r="85" spans="3:14" ht="12.75" customHeight="1">
      <c r="C85" s="25" t="s">
        <v>11</v>
      </c>
      <c r="D85" s="25"/>
      <c r="E85" s="25"/>
      <c r="F85" s="123"/>
      <c r="G85" s="123"/>
      <c r="H85" s="66"/>
      <c r="I85" s="66"/>
      <c r="J85" s="66"/>
      <c r="K85" s="66"/>
      <c r="L85" s="66"/>
      <c r="M85" s="66"/>
      <c r="N85" s="66"/>
    </row>
    <row r="86" spans="3:14" ht="24.75" customHeight="1">
      <c r="C86" s="25"/>
      <c r="D86" s="25"/>
      <c r="E86" s="25"/>
      <c r="F86" s="49"/>
      <c r="G86" s="49"/>
      <c r="H86" s="49"/>
      <c r="I86" s="49"/>
      <c r="J86" s="49"/>
      <c r="K86" s="49"/>
      <c r="L86" s="48"/>
      <c r="M86" s="48"/>
      <c r="N86" s="48"/>
    </row>
    <row r="87" spans="2:14" ht="38.25" customHeight="1">
      <c r="B87" s="102" t="s">
        <v>12</v>
      </c>
      <c r="C87" s="105" t="s">
        <v>13</v>
      </c>
      <c r="D87" s="105" t="s">
        <v>35</v>
      </c>
      <c r="E87" s="114" t="s">
        <v>43</v>
      </c>
      <c r="F87" s="99"/>
      <c r="G87" s="92" t="s">
        <v>42</v>
      </c>
      <c r="H87" s="93"/>
      <c r="I87" s="93"/>
      <c r="J87" s="93"/>
      <c r="K87" s="93"/>
      <c r="L87" s="94"/>
      <c r="M87" s="108" t="s">
        <v>37</v>
      </c>
      <c r="N87" s="111" t="s">
        <v>2</v>
      </c>
    </row>
    <row r="88" spans="2:14" ht="24.75" customHeight="1">
      <c r="B88" s="103"/>
      <c r="C88" s="106"/>
      <c r="D88" s="106"/>
      <c r="E88" s="100"/>
      <c r="F88" s="101"/>
      <c r="G88" s="92" t="s">
        <v>14</v>
      </c>
      <c r="H88" s="95"/>
      <c r="I88" s="92" t="s">
        <v>36</v>
      </c>
      <c r="J88" s="94"/>
      <c r="K88" s="92" t="s">
        <v>38</v>
      </c>
      <c r="L88" s="94"/>
      <c r="M88" s="109"/>
      <c r="N88" s="112"/>
    </row>
    <row r="89" spans="2:14" ht="25.5" customHeight="1">
      <c r="B89" s="104"/>
      <c r="C89" s="107"/>
      <c r="D89" s="107"/>
      <c r="E89" s="40" t="s">
        <v>33</v>
      </c>
      <c r="F89" s="40" t="s">
        <v>34</v>
      </c>
      <c r="G89" s="40" t="s">
        <v>33</v>
      </c>
      <c r="H89" s="40" t="s">
        <v>34</v>
      </c>
      <c r="I89" s="40" t="s">
        <v>33</v>
      </c>
      <c r="J89" s="40" t="s">
        <v>34</v>
      </c>
      <c r="K89" s="40" t="s">
        <v>33</v>
      </c>
      <c r="L89" s="40" t="s">
        <v>34</v>
      </c>
      <c r="M89" s="110"/>
      <c r="N89" s="113"/>
    </row>
    <row r="90" spans="2:15" ht="12.75">
      <c r="B90" s="4">
        <v>1</v>
      </c>
      <c r="C90" s="51" t="s">
        <v>56</v>
      </c>
      <c r="D90" s="51"/>
      <c r="E90" s="51"/>
      <c r="F90" s="4"/>
      <c r="G90" s="4"/>
      <c r="H90" s="4"/>
      <c r="I90" s="4"/>
      <c r="J90" s="7"/>
      <c r="K90" s="4"/>
      <c r="L90" s="7"/>
      <c r="M90" s="22"/>
      <c r="N90" s="50"/>
      <c r="O90" s="45">
        <f>K90*14/15</f>
        <v>0</v>
      </c>
    </row>
    <row r="91" spans="2:14" ht="12.75">
      <c r="B91" s="4">
        <v>2</v>
      </c>
      <c r="C91" s="51" t="s">
        <v>57</v>
      </c>
      <c r="D91" s="51"/>
      <c r="E91" s="51"/>
      <c r="F91" s="4"/>
      <c r="G91" s="4"/>
      <c r="H91" s="4"/>
      <c r="I91" s="4"/>
      <c r="J91" s="7"/>
      <c r="K91" s="4"/>
      <c r="L91" s="7"/>
      <c r="M91" s="22"/>
      <c r="N91" s="121" t="s">
        <v>67</v>
      </c>
    </row>
    <row r="92" spans="2:14" ht="12.75">
      <c r="B92" s="4">
        <v>3</v>
      </c>
      <c r="C92" s="51" t="s">
        <v>55</v>
      </c>
      <c r="D92" s="51"/>
      <c r="E92" s="51"/>
      <c r="F92" s="4"/>
      <c r="G92" s="4"/>
      <c r="H92" s="4"/>
      <c r="I92" s="4"/>
      <c r="J92" s="4"/>
      <c r="K92" s="4"/>
      <c r="L92" s="7"/>
      <c r="M92" s="22"/>
      <c r="N92" s="122"/>
    </row>
    <row r="93" spans="2:14" ht="12.75">
      <c r="B93" s="4">
        <v>4</v>
      </c>
      <c r="C93" s="52" t="s">
        <v>58</v>
      </c>
      <c r="D93" s="51"/>
      <c r="E93" s="52"/>
      <c r="F93" s="4"/>
      <c r="G93" s="4"/>
      <c r="H93" s="4"/>
      <c r="I93" s="4"/>
      <c r="J93" s="4"/>
      <c r="K93" s="4"/>
      <c r="L93" s="7"/>
      <c r="M93" s="22"/>
      <c r="N93" s="50"/>
    </row>
    <row r="94" spans="2:14" ht="12.75">
      <c r="B94" s="4">
        <v>5</v>
      </c>
      <c r="C94" s="52" t="s">
        <v>66</v>
      </c>
      <c r="D94" s="52"/>
      <c r="E94" s="52"/>
      <c r="F94" s="4"/>
      <c r="G94" s="4"/>
      <c r="H94" s="4"/>
      <c r="I94" s="4"/>
      <c r="J94" s="4"/>
      <c r="K94" s="4"/>
      <c r="L94" s="7"/>
      <c r="M94" s="22"/>
      <c r="N94" s="4" t="s">
        <v>67</v>
      </c>
    </row>
    <row r="95" spans="2:14" ht="12.75">
      <c r="B95" s="4">
        <v>6</v>
      </c>
      <c r="C95" s="51" t="s">
        <v>53</v>
      </c>
      <c r="D95" s="52"/>
      <c r="E95" s="52"/>
      <c r="F95" s="4"/>
      <c r="G95" s="4"/>
      <c r="H95" s="4"/>
      <c r="I95" s="4"/>
      <c r="J95" s="4"/>
      <c r="K95" s="4"/>
      <c r="L95" s="7"/>
      <c r="M95" s="22"/>
      <c r="N95" s="50"/>
    </row>
    <row r="96" spans="2:14" ht="12.75">
      <c r="B96" s="4">
        <v>7</v>
      </c>
      <c r="C96" s="51" t="s">
        <v>30</v>
      </c>
      <c r="D96" s="52"/>
      <c r="E96" s="52"/>
      <c r="F96" s="4"/>
      <c r="G96" s="4"/>
      <c r="H96" s="4"/>
      <c r="I96" s="4"/>
      <c r="J96" s="4"/>
      <c r="K96" s="4"/>
      <c r="L96" s="7"/>
      <c r="M96" s="22"/>
      <c r="N96" s="50"/>
    </row>
    <row r="97" spans="2:15" ht="12.75">
      <c r="B97" s="4">
        <v>8</v>
      </c>
      <c r="C97" s="52" t="s">
        <v>31</v>
      </c>
      <c r="D97" s="52"/>
      <c r="E97" s="50"/>
      <c r="F97" s="4"/>
      <c r="G97" s="4"/>
      <c r="H97" s="4"/>
      <c r="I97" s="4"/>
      <c r="J97" s="4"/>
      <c r="K97" s="4"/>
      <c r="L97" s="7"/>
      <c r="M97" s="22"/>
      <c r="N97" s="50"/>
      <c r="O97" s="45">
        <f>I97*0.2</f>
        <v>0</v>
      </c>
    </row>
    <row r="98" spans="2:17" ht="12.75">
      <c r="B98" s="4">
        <v>9</v>
      </c>
      <c r="C98" s="52" t="s">
        <v>32</v>
      </c>
      <c r="D98" s="52"/>
      <c r="E98" s="50"/>
      <c r="F98" s="4"/>
      <c r="G98" s="4"/>
      <c r="H98" s="4"/>
      <c r="I98" s="4"/>
      <c r="J98" s="4"/>
      <c r="K98" s="4"/>
      <c r="L98" s="7"/>
      <c r="M98" s="22"/>
      <c r="N98" s="50"/>
      <c r="O98" s="45">
        <f>G98*4</f>
        <v>0</v>
      </c>
      <c r="P98" s="45">
        <f>I98*0.2</f>
        <v>0</v>
      </c>
      <c r="Q98" s="45">
        <f>K98*10/15</f>
        <v>0</v>
      </c>
    </row>
    <row r="99" spans="2:14" ht="15" customHeight="1">
      <c r="B99" s="4"/>
      <c r="C99" s="50"/>
      <c r="D99" s="53" t="s">
        <v>41</v>
      </c>
      <c r="E99" s="50"/>
      <c r="F99" s="41"/>
      <c r="G99" s="41"/>
      <c r="H99" s="41"/>
      <c r="I99" s="41"/>
      <c r="J99" s="41"/>
      <c r="K99" s="41"/>
      <c r="L99" s="41"/>
      <c r="M99" s="26"/>
      <c r="N99" s="41"/>
    </row>
    <row r="100" spans="2:14" ht="47.25" customHeight="1">
      <c r="B100" s="44"/>
      <c r="C100" s="55"/>
      <c r="D100" s="56"/>
      <c r="F100" s="56"/>
      <c r="G100" s="54"/>
      <c r="H100" s="54"/>
      <c r="I100" s="54"/>
      <c r="J100" s="56"/>
      <c r="L100" s="54"/>
      <c r="M100" s="54"/>
      <c r="N100" s="54"/>
    </row>
    <row r="101" spans="2:14" ht="14.25">
      <c r="B101" s="44"/>
      <c r="C101" s="74" t="s">
        <v>71</v>
      </c>
      <c r="D101" s="75"/>
      <c r="E101" s="75"/>
      <c r="F101" s="116" t="s">
        <v>72</v>
      </c>
      <c r="G101" s="116"/>
      <c r="H101" s="116"/>
      <c r="I101" s="75"/>
      <c r="J101" s="75"/>
      <c r="K101" s="75"/>
      <c r="L101" s="117" t="s">
        <v>73</v>
      </c>
      <c r="M101" s="117"/>
      <c r="N101" s="117"/>
    </row>
    <row r="102" spans="2:14" ht="25.5">
      <c r="B102" s="44"/>
      <c r="C102" s="76" t="s">
        <v>74</v>
      </c>
      <c r="D102" s="75"/>
      <c r="E102" s="75"/>
      <c r="F102" s="98" t="s">
        <v>75</v>
      </c>
      <c r="G102" s="97"/>
      <c r="H102" s="97"/>
      <c r="I102" s="75"/>
      <c r="J102" s="75"/>
      <c r="K102" s="75"/>
      <c r="L102" s="98" t="s">
        <v>76</v>
      </c>
      <c r="M102" s="97"/>
      <c r="N102" s="97"/>
    </row>
    <row r="103" spans="2:14" ht="15.75" customHeight="1">
      <c r="B103" s="44"/>
      <c r="C103" s="77" t="s">
        <v>16</v>
      </c>
      <c r="D103" s="75"/>
      <c r="E103" s="75"/>
      <c r="F103" s="75"/>
      <c r="G103" s="75"/>
      <c r="H103" s="75"/>
      <c r="I103" s="75"/>
      <c r="J103" s="75"/>
      <c r="K103" s="75"/>
      <c r="L103" s="78"/>
      <c r="M103" s="79"/>
      <c r="N103" s="79"/>
    </row>
    <row r="104" spans="2:14" ht="37.5" customHeight="1">
      <c r="B104" s="44"/>
      <c r="C104" s="75"/>
      <c r="D104" s="75"/>
      <c r="E104" s="75"/>
      <c r="F104" s="75"/>
      <c r="G104" s="75"/>
      <c r="H104" s="75"/>
      <c r="I104" s="75"/>
      <c r="J104" s="79"/>
      <c r="K104" s="79"/>
      <c r="L104" s="79"/>
      <c r="M104" s="79"/>
      <c r="N104" s="79"/>
    </row>
    <row r="105" spans="2:14" ht="14.25">
      <c r="B105" s="44"/>
      <c r="C105" s="80" t="s">
        <v>77</v>
      </c>
      <c r="D105" s="75"/>
      <c r="E105" s="75"/>
      <c r="F105" s="116" t="s">
        <v>71</v>
      </c>
      <c r="G105" s="116"/>
      <c r="H105" s="116"/>
      <c r="I105" s="116"/>
      <c r="J105" s="79"/>
      <c r="K105" s="79"/>
      <c r="L105" s="116" t="s">
        <v>78</v>
      </c>
      <c r="M105" s="116"/>
      <c r="N105" s="116"/>
    </row>
    <row r="106" spans="2:14" ht="14.25">
      <c r="B106" s="44"/>
      <c r="C106" s="81" t="s">
        <v>79</v>
      </c>
      <c r="D106" s="75"/>
      <c r="E106" s="75"/>
      <c r="F106" s="98" t="s">
        <v>80</v>
      </c>
      <c r="G106" s="98"/>
      <c r="H106" s="98"/>
      <c r="I106" s="98"/>
      <c r="J106" s="75"/>
      <c r="K106" s="75"/>
      <c r="L106" s="97" t="s">
        <v>79</v>
      </c>
      <c r="M106" s="97"/>
      <c r="N106" s="97"/>
    </row>
    <row r="107" spans="3:14" ht="12.75">
      <c r="C107" s="81" t="s">
        <v>16</v>
      </c>
      <c r="D107" s="75"/>
      <c r="E107" s="75"/>
      <c r="F107" s="96" t="s">
        <v>16</v>
      </c>
      <c r="G107" s="96"/>
      <c r="H107" s="96"/>
      <c r="I107" s="96"/>
      <c r="J107" s="75"/>
      <c r="K107" s="75"/>
      <c r="L107" s="97" t="s">
        <v>7</v>
      </c>
      <c r="M107" s="97"/>
      <c r="N107" s="97"/>
    </row>
    <row r="108" spans="3:14" ht="18">
      <c r="C108" s="65" t="s">
        <v>9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3:14" ht="18">
      <c r="C109" s="47"/>
      <c r="D109" s="47"/>
      <c r="E109" s="47"/>
      <c r="F109" s="65" t="s">
        <v>22</v>
      </c>
      <c r="G109" s="65"/>
      <c r="H109" s="65"/>
      <c r="I109" s="65"/>
      <c r="J109" s="65"/>
      <c r="K109" s="65"/>
      <c r="L109" s="65"/>
      <c r="M109" s="47"/>
      <c r="N109" s="47"/>
    </row>
    <row r="110" spans="3:14" ht="12.75">
      <c r="C110" s="11" t="s">
        <v>0</v>
      </c>
      <c r="D110" s="11"/>
      <c r="E110" s="11"/>
      <c r="F110" s="66"/>
      <c r="G110" s="66"/>
      <c r="H110" s="115"/>
      <c r="I110" s="115"/>
      <c r="J110" s="115"/>
      <c r="K110" s="115"/>
      <c r="L110" s="115"/>
      <c r="M110" s="115"/>
      <c r="N110" s="115"/>
    </row>
    <row r="111" spans="3:14" ht="12.75">
      <c r="C111" s="25" t="s">
        <v>11</v>
      </c>
      <c r="D111" s="25"/>
      <c r="E111" s="25"/>
      <c r="F111" s="123"/>
      <c r="G111" s="66"/>
      <c r="H111" s="66"/>
      <c r="I111" s="66"/>
      <c r="J111" s="66"/>
      <c r="K111" s="66"/>
      <c r="L111" s="66"/>
      <c r="M111" s="66"/>
      <c r="N111" s="48"/>
    </row>
    <row r="112" spans="3:14" ht="18" customHeight="1">
      <c r="C112" s="25"/>
      <c r="D112" s="25"/>
      <c r="E112" s="25"/>
      <c r="F112" s="49"/>
      <c r="G112" s="49"/>
      <c r="H112" s="49"/>
      <c r="I112" s="49"/>
      <c r="J112" s="49"/>
      <c r="K112" s="49"/>
      <c r="L112" s="48"/>
      <c r="M112" s="48"/>
      <c r="N112" s="48"/>
    </row>
    <row r="113" spans="2:14" ht="38.25" customHeight="1">
      <c r="B113" s="102" t="s">
        <v>12</v>
      </c>
      <c r="C113" s="105" t="s">
        <v>13</v>
      </c>
      <c r="D113" s="105" t="s">
        <v>35</v>
      </c>
      <c r="E113" s="114" t="s">
        <v>43</v>
      </c>
      <c r="F113" s="99"/>
      <c r="G113" s="92" t="s">
        <v>42</v>
      </c>
      <c r="H113" s="93"/>
      <c r="I113" s="93"/>
      <c r="J113" s="93"/>
      <c r="K113" s="93"/>
      <c r="L113" s="94"/>
      <c r="M113" s="108" t="s">
        <v>37</v>
      </c>
      <c r="N113" s="111" t="s">
        <v>2</v>
      </c>
    </row>
    <row r="114" spans="2:14" ht="26.25" customHeight="1">
      <c r="B114" s="103"/>
      <c r="C114" s="106"/>
      <c r="D114" s="106"/>
      <c r="E114" s="100"/>
      <c r="F114" s="101"/>
      <c r="G114" s="92" t="s">
        <v>14</v>
      </c>
      <c r="H114" s="95"/>
      <c r="I114" s="92" t="s">
        <v>36</v>
      </c>
      <c r="J114" s="94"/>
      <c r="K114" s="92" t="s">
        <v>38</v>
      </c>
      <c r="L114" s="94"/>
      <c r="M114" s="109"/>
      <c r="N114" s="112"/>
    </row>
    <row r="115" spans="2:14" ht="31.5" customHeight="1">
      <c r="B115" s="104"/>
      <c r="C115" s="107"/>
      <c r="D115" s="107"/>
      <c r="E115" s="40" t="s">
        <v>33</v>
      </c>
      <c r="F115" s="40" t="s">
        <v>34</v>
      </c>
      <c r="G115" s="40" t="s">
        <v>33</v>
      </c>
      <c r="H115" s="40" t="s">
        <v>34</v>
      </c>
      <c r="I115" s="40" t="s">
        <v>33</v>
      </c>
      <c r="J115" s="40" t="s">
        <v>34</v>
      </c>
      <c r="K115" s="40" t="s">
        <v>33</v>
      </c>
      <c r="L115" s="40" t="s">
        <v>34</v>
      </c>
      <c r="M115" s="110"/>
      <c r="N115" s="113"/>
    </row>
    <row r="116" spans="2:14" ht="12.75">
      <c r="B116" s="4">
        <v>1</v>
      </c>
      <c r="C116" s="51" t="s">
        <v>56</v>
      </c>
      <c r="D116" s="51"/>
      <c r="E116" s="51"/>
      <c r="F116" s="4"/>
      <c r="G116" s="4"/>
      <c r="H116" s="4"/>
      <c r="I116" s="4"/>
      <c r="J116" s="7"/>
      <c r="K116" s="4"/>
      <c r="L116" s="7"/>
      <c r="M116" s="22"/>
      <c r="N116" s="50"/>
    </row>
    <row r="117" spans="2:14" ht="12.75">
      <c r="B117" s="4">
        <v>2</v>
      </c>
      <c r="C117" s="51" t="s">
        <v>57</v>
      </c>
      <c r="D117" s="51"/>
      <c r="E117" s="51"/>
      <c r="F117" s="4"/>
      <c r="G117" s="4"/>
      <c r="H117" s="4"/>
      <c r="I117" s="4"/>
      <c r="J117" s="7"/>
      <c r="K117" s="4"/>
      <c r="L117" s="7"/>
      <c r="M117" s="22"/>
      <c r="N117" s="50"/>
    </row>
    <row r="118" spans="2:14" ht="12.75">
      <c r="B118" s="4">
        <v>3</v>
      </c>
      <c r="C118" s="51" t="s">
        <v>55</v>
      </c>
      <c r="D118" s="51"/>
      <c r="E118" s="51"/>
      <c r="F118" s="4"/>
      <c r="G118" s="4"/>
      <c r="H118" s="4"/>
      <c r="I118" s="4"/>
      <c r="J118" s="4"/>
      <c r="K118" s="4"/>
      <c r="L118" s="7"/>
      <c r="M118" s="22"/>
      <c r="N118" s="50"/>
    </row>
    <row r="119" spans="2:14" ht="12.75">
      <c r="B119" s="4">
        <v>4</v>
      </c>
      <c r="C119" s="52" t="s">
        <v>58</v>
      </c>
      <c r="D119" s="52"/>
      <c r="E119" s="52"/>
      <c r="F119" s="4"/>
      <c r="G119" s="4"/>
      <c r="H119" s="4"/>
      <c r="I119" s="4"/>
      <c r="J119" s="4"/>
      <c r="K119" s="4"/>
      <c r="L119" s="7"/>
      <c r="M119" s="22"/>
      <c r="N119" s="50"/>
    </row>
    <row r="120" spans="2:14" ht="12.75">
      <c r="B120" s="4">
        <v>5</v>
      </c>
      <c r="C120" s="52" t="s">
        <v>66</v>
      </c>
      <c r="D120" s="52"/>
      <c r="E120" s="52"/>
      <c r="F120" s="4"/>
      <c r="G120" s="4"/>
      <c r="H120" s="4"/>
      <c r="I120" s="4"/>
      <c r="J120" s="4"/>
      <c r="K120" s="4"/>
      <c r="L120" s="7"/>
      <c r="M120" s="22"/>
      <c r="N120" s="50"/>
    </row>
    <row r="121" spans="2:14" ht="12.75">
      <c r="B121" s="4">
        <v>6</v>
      </c>
      <c r="C121" s="51" t="s">
        <v>53</v>
      </c>
      <c r="D121" s="52"/>
      <c r="E121" s="52"/>
      <c r="F121" s="4"/>
      <c r="G121" s="4"/>
      <c r="H121" s="4"/>
      <c r="I121" s="4"/>
      <c r="J121" s="4"/>
      <c r="K121" s="4"/>
      <c r="L121" s="7"/>
      <c r="M121" s="22"/>
      <c r="N121" s="50"/>
    </row>
    <row r="122" spans="2:16" ht="12.75">
      <c r="B122" s="4">
        <v>7</v>
      </c>
      <c r="C122" s="51" t="s">
        <v>30</v>
      </c>
      <c r="D122" s="52"/>
      <c r="E122" s="52"/>
      <c r="F122" s="4"/>
      <c r="G122" s="4"/>
      <c r="H122" s="4"/>
      <c r="I122" s="4"/>
      <c r="J122" s="4"/>
      <c r="K122" s="4"/>
      <c r="L122" s="7"/>
      <c r="M122" s="22"/>
      <c r="N122" s="50"/>
      <c r="O122" s="45">
        <f>0.6*G122</f>
        <v>0</v>
      </c>
      <c r="P122" s="45">
        <f>2*I122</f>
        <v>0</v>
      </c>
    </row>
    <row r="123" spans="2:15" ht="12.75">
      <c r="B123" s="4">
        <v>8</v>
      </c>
      <c r="C123" s="52" t="s">
        <v>31</v>
      </c>
      <c r="D123" s="52"/>
      <c r="E123" s="50"/>
      <c r="F123" s="4"/>
      <c r="G123" s="4"/>
      <c r="H123" s="4"/>
      <c r="I123" s="4"/>
      <c r="J123" s="4"/>
      <c r="K123" s="4"/>
      <c r="L123" s="7"/>
      <c r="M123" s="22"/>
      <c r="N123" s="50"/>
      <c r="O123" s="45">
        <f>0.2*G123</f>
        <v>0</v>
      </c>
    </row>
    <row r="124" spans="2:14" ht="12.75">
      <c r="B124" s="4">
        <v>9</v>
      </c>
      <c r="C124" s="52" t="s">
        <v>32</v>
      </c>
      <c r="D124" s="52"/>
      <c r="E124" s="50"/>
      <c r="F124" s="4"/>
      <c r="G124" s="4"/>
      <c r="H124" s="4"/>
      <c r="I124" s="4"/>
      <c r="J124" s="4"/>
      <c r="K124" s="4"/>
      <c r="L124" s="7"/>
      <c r="M124" s="22"/>
      <c r="N124" s="4" t="s">
        <v>67</v>
      </c>
    </row>
    <row r="125" spans="2:14" ht="17.25" customHeight="1">
      <c r="B125" s="4"/>
      <c r="C125" s="50"/>
      <c r="D125" s="53" t="s">
        <v>41</v>
      </c>
      <c r="E125" s="50"/>
      <c r="F125" s="41"/>
      <c r="G125" s="41"/>
      <c r="H125" s="41"/>
      <c r="I125" s="41"/>
      <c r="J125" s="41"/>
      <c r="K125" s="41"/>
      <c r="L125" s="41"/>
      <c r="M125" s="26"/>
      <c r="N125" s="41"/>
    </row>
    <row r="126" spans="2:14" ht="43.5" customHeight="1">
      <c r="B126" s="44"/>
      <c r="C126" s="55"/>
      <c r="D126" s="56"/>
      <c r="F126" s="56"/>
      <c r="G126" s="54"/>
      <c r="H126" s="54"/>
      <c r="I126" s="54"/>
      <c r="J126" s="56"/>
      <c r="L126" s="54"/>
      <c r="M126" s="54"/>
      <c r="N126" s="54"/>
    </row>
    <row r="127" spans="2:14" ht="14.25">
      <c r="B127" s="44"/>
      <c r="C127" s="74" t="s">
        <v>71</v>
      </c>
      <c r="D127" s="75"/>
      <c r="E127" s="75"/>
      <c r="F127" s="116" t="s">
        <v>72</v>
      </c>
      <c r="G127" s="116"/>
      <c r="H127" s="116"/>
      <c r="I127" s="75"/>
      <c r="J127" s="75"/>
      <c r="K127" s="75"/>
      <c r="L127" s="117" t="s">
        <v>73</v>
      </c>
      <c r="M127" s="117"/>
      <c r="N127" s="117"/>
    </row>
    <row r="128" spans="2:14" ht="25.5">
      <c r="B128" s="44"/>
      <c r="C128" s="76" t="s">
        <v>74</v>
      </c>
      <c r="D128" s="75"/>
      <c r="E128" s="75"/>
      <c r="F128" s="98" t="s">
        <v>75</v>
      </c>
      <c r="G128" s="97"/>
      <c r="H128" s="97"/>
      <c r="I128" s="75"/>
      <c r="J128" s="75"/>
      <c r="K128" s="75"/>
      <c r="L128" s="98" t="s">
        <v>76</v>
      </c>
      <c r="M128" s="97"/>
      <c r="N128" s="97"/>
    </row>
    <row r="129" spans="2:14" ht="18.75" customHeight="1">
      <c r="B129" s="44"/>
      <c r="C129" s="77" t="s">
        <v>16</v>
      </c>
      <c r="D129" s="75"/>
      <c r="E129" s="75"/>
      <c r="F129" s="75"/>
      <c r="G129" s="75"/>
      <c r="H129" s="75"/>
      <c r="I129" s="75"/>
      <c r="J129" s="75"/>
      <c r="K129" s="75"/>
      <c r="L129" s="78"/>
      <c r="M129" s="79"/>
      <c r="N129" s="79"/>
    </row>
    <row r="130" spans="2:14" ht="34.5" customHeight="1">
      <c r="B130" s="44"/>
      <c r="C130" s="75"/>
      <c r="D130" s="75"/>
      <c r="E130" s="75"/>
      <c r="F130" s="75"/>
      <c r="G130" s="75"/>
      <c r="H130" s="75"/>
      <c r="I130" s="75"/>
      <c r="J130" s="79"/>
      <c r="K130" s="79"/>
      <c r="L130" s="79"/>
      <c r="M130" s="79"/>
      <c r="N130" s="79"/>
    </row>
    <row r="131" spans="2:14" ht="14.25">
      <c r="B131" s="44"/>
      <c r="C131" s="80" t="s">
        <v>77</v>
      </c>
      <c r="D131" s="75"/>
      <c r="E131" s="75"/>
      <c r="F131" s="116" t="s">
        <v>71</v>
      </c>
      <c r="G131" s="116"/>
      <c r="H131" s="116"/>
      <c r="I131" s="116"/>
      <c r="J131" s="79"/>
      <c r="K131" s="79"/>
      <c r="L131" s="116" t="s">
        <v>78</v>
      </c>
      <c r="M131" s="116"/>
      <c r="N131" s="116"/>
    </row>
    <row r="132" spans="2:14" ht="14.25">
      <c r="B132" s="44"/>
      <c r="C132" s="81" t="s">
        <v>79</v>
      </c>
      <c r="D132" s="75"/>
      <c r="E132" s="75"/>
      <c r="F132" s="98" t="s">
        <v>80</v>
      </c>
      <c r="G132" s="98"/>
      <c r="H132" s="98"/>
      <c r="I132" s="98"/>
      <c r="J132" s="75"/>
      <c r="K132" s="75"/>
      <c r="L132" s="97" t="s">
        <v>79</v>
      </c>
      <c r="M132" s="97"/>
      <c r="N132" s="97"/>
    </row>
    <row r="133" spans="2:14" ht="14.25">
      <c r="B133" s="44"/>
      <c r="C133" s="81" t="s">
        <v>16</v>
      </c>
      <c r="D133" s="75"/>
      <c r="E133" s="75"/>
      <c r="F133" s="96" t="s">
        <v>16</v>
      </c>
      <c r="G133" s="96"/>
      <c r="H133" s="96"/>
      <c r="I133" s="96"/>
      <c r="J133" s="75"/>
      <c r="K133" s="75"/>
      <c r="L133" s="97" t="s">
        <v>7</v>
      </c>
      <c r="M133" s="97"/>
      <c r="N133" s="97"/>
    </row>
    <row r="134" spans="3:14" ht="18">
      <c r="C134" s="65" t="s">
        <v>9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</row>
    <row r="135" spans="3:14" ht="18">
      <c r="C135" s="47"/>
      <c r="D135" s="47"/>
      <c r="E135" s="47"/>
      <c r="F135" s="65" t="s">
        <v>22</v>
      </c>
      <c r="G135" s="65"/>
      <c r="H135" s="65"/>
      <c r="I135" s="65"/>
      <c r="J135" s="65"/>
      <c r="K135" s="65"/>
      <c r="L135" s="65"/>
      <c r="M135" s="47"/>
      <c r="N135" s="47"/>
    </row>
    <row r="136" spans="3:14" ht="12.75">
      <c r="C136" s="11" t="s">
        <v>0</v>
      </c>
      <c r="D136" s="11"/>
      <c r="E136" s="11"/>
      <c r="F136" s="66"/>
      <c r="G136" s="66"/>
      <c r="H136" s="115"/>
      <c r="I136" s="115"/>
      <c r="J136" s="115"/>
      <c r="K136" s="115"/>
      <c r="L136" s="115"/>
      <c r="M136" s="115"/>
      <c r="N136" s="115"/>
    </row>
    <row r="137" spans="3:14" ht="15">
      <c r="C137" s="25" t="s">
        <v>11</v>
      </c>
      <c r="D137" s="25"/>
      <c r="E137" s="25"/>
      <c r="F137" s="57"/>
      <c r="G137" s="57"/>
      <c r="H137" s="48"/>
      <c r="I137" s="48"/>
      <c r="J137" s="48"/>
      <c r="K137" s="48"/>
      <c r="L137" s="48"/>
      <c r="M137" s="48"/>
      <c r="N137" s="48"/>
    </row>
    <row r="138" spans="3:14" ht="19.5" customHeight="1">
      <c r="C138" s="25"/>
      <c r="D138" s="25"/>
      <c r="E138" s="25"/>
      <c r="F138" s="49"/>
      <c r="G138" s="49"/>
      <c r="H138" s="49"/>
      <c r="I138" s="49"/>
      <c r="J138" s="49"/>
      <c r="K138" s="49"/>
      <c r="L138" s="48"/>
      <c r="M138" s="48"/>
      <c r="N138" s="48"/>
    </row>
    <row r="139" spans="2:14" ht="38.25" customHeight="1">
      <c r="B139" s="102" t="s">
        <v>12</v>
      </c>
      <c r="C139" s="105" t="s">
        <v>13</v>
      </c>
      <c r="D139" s="105" t="s">
        <v>35</v>
      </c>
      <c r="E139" s="114" t="s">
        <v>43</v>
      </c>
      <c r="F139" s="99"/>
      <c r="G139" s="92" t="s">
        <v>42</v>
      </c>
      <c r="H139" s="93"/>
      <c r="I139" s="93"/>
      <c r="J139" s="93"/>
      <c r="K139" s="93"/>
      <c r="L139" s="94"/>
      <c r="M139" s="108" t="s">
        <v>37</v>
      </c>
      <c r="N139" s="111" t="s">
        <v>2</v>
      </c>
    </row>
    <row r="140" spans="2:14" ht="27" customHeight="1">
      <c r="B140" s="103"/>
      <c r="C140" s="106"/>
      <c r="D140" s="106"/>
      <c r="E140" s="100"/>
      <c r="F140" s="101"/>
      <c r="G140" s="92" t="s">
        <v>14</v>
      </c>
      <c r="H140" s="95"/>
      <c r="I140" s="92" t="s">
        <v>36</v>
      </c>
      <c r="J140" s="94"/>
      <c r="K140" s="92" t="s">
        <v>38</v>
      </c>
      <c r="L140" s="94"/>
      <c r="M140" s="109"/>
      <c r="N140" s="112"/>
    </row>
    <row r="141" spans="2:14" ht="25.5" customHeight="1">
      <c r="B141" s="104"/>
      <c r="C141" s="107"/>
      <c r="D141" s="107"/>
      <c r="E141" s="40" t="s">
        <v>33</v>
      </c>
      <c r="F141" s="40" t="s">
        <v>34</v>
      </c>
      <c r="G141" s="40" t="s">
        <v>33</v>
      </c>
      <c r="H141" s="40" t="s">
        <v>34</v>
      </c>
      <c r="I141" s="40" t="s">
        <v>33</v>
      </c>
      <c r="J141" s="40" t="s">
        <v>34</v>
      </c>
      <c r="K141" s="40" t="s">
        <v>33</v>
      </c>
      <c r="L141" s="40" t="s">
        <v>34</v>
      </c>
      <c r="M141" s="110"/>
      <c r="N141" s="113"/>
    </row>
    <row r="142" spans="2:14" ht="12.75">
      <c r="B142" s="4">
        <v>1</v>
      </c>
      <c r="C142" s="51" t="s">
        <v>56</v>
      </c>
      <c r="D142" s="51"/>
      <c r="E142" s="51"/>
      <c r="F142" s="4"/>
      <c r="G142" s="4"/>
      <c r="H142" s="4"/>
      <c r="I142" s="4"/>
      <c r="J142" s="7"/>
      <c r="K142" s="4"/>
      <c r="L142" s="7"/>
      <c r="M142" s="22"/>
      <c r="N142" s="50"/>
    </row>
    <row r="143" spans="2:14" ht="12.75">
      <c r="B143" s="4">
        <v>2</v>
      </c>
      <c r="C143" s="51" t="s">
        <v>57</v>
      </c>
      <c r="D143" s="51"/>
      <c r="E143" s="51"/>
      <c r="F143" s="4"/>
      <c r="G143" s="4"/>
      <c r="H143" s="4"/>
      <c r="I143" s="4"/>
      <c r="J143" s="7"/>
      <c r="K143" s="4"/>
      <c r="L143" s="7"/>
      <c r="M143" s="22"/>
      <c r="N143" s="50"/>
    </row>
    <row r="144" spans="2:14" ht="12.75">
      <c r="B144" s="4">
        <v>3</v>
      </c>
      <c r="C144" s="51" t="s">
        <v>55</v>
      </c>
      <c r="D144" s="51"/>
      <c r="E144" s="51"/>
      <c r="F144" s="4"/>
      <c r="G144" s="4"/>
      <c r="H144" s="4"/>
      <c r="I144" s="4"/>
      <c r="J144" s="4"/>
      <c r="K144" s="4"/>
      <c r="L144" s="7"/>
      <c r="M144" s="22"/>
      <c r="N144" s="50"/>
    </row>
    <row r="145" spans="2:14" ht="12.75">
      <c r="B145" s="4">
        <v>4</v>
      </c>
      <c r="C145" s="52" t="s">
        <v>58</v>
      </c>
      <c r="D145" s="52"/>
      <c r="E145" s="52"/>
      <c r="F145" s="4"/>
      <c r="G145" s="4"/>
      <c r="H145" s="4"/>
      <c r="I145" s="4"/>
      <c r="J145" s="4"/>
      <c r="K145" s="4"/>
      <c r="L145" s="7"/>
      <c r="M145" s="22"/>
      <c r="N145" s="50"/>
    </row>
    <row r="146" spans="2:14" ht="12.75">
      <c r="B146" s="4">
        <v>5</v>
      </c>
      <c r="C146" s="52" t="s">
        <v>66</v>
      </c>
      <c r="D146" s="52"/>
      <c r="E146" s="52"/>
      <c r="F146" s="4"/>
      <c r="G146" s="4"/>
      <c r="H146" s="4"/>
      <c r="I146" s="4"/>
      <c r="J146" s="4"/>
      <c r="K146" s="4"/>
      <c r="L146" s="7"/>
      <c r="M146" s="22"/>
      <c r="N146" s="4" t="s">
        <v>67</v>
      </c>
    </row>
    <row r="147" spans="2:14" ht="12.75">
      <c r="B147" s="4">
        <v>6</v>
      </c>
      <c r="C147" s="51" t="s">
        <v>53</v>
      </c>
      <c r="D147" s="52"/>
      <c r="E147" s="52"/>
      <c r="F147" s="4"/>
      <c r="G147" s="4"/>
      <c r="H147" s="4"/>
      <c r="I147" s="4"/>
      <c r="J147" s="4"/>
      <c r="K147" s="4"/>
      <c r="L147" s="7"/>
      <c r="M147" s="22"/>
      <c r="N147" s="50"/>
    </row>
    <row r="148" spans="2:14" ht="12.75">
      <c r="B148" s="4">
        <v>7</v>
      </c>
      <c r="C148" s="51" t="s">
        <v>30</v>
      </c>
      <c r="D148" s="52"/>
      <c r="E148" s="52"/>
      <c r="F148" s="4"/>
      <c r="G148" s="4"/>
      <c r="H148" s="4"/>
      <c r="I148" s="4"/>
      <c r="J148" s="4"/>
      <c r="K148" s="4"/>
      <c r="L148" s="7"/>
      <c r="M148" s="22"/>
      <c r="N148" s="50"/>
    </row>
    <row r="149" spans="2:14" ht="12.75">
      <c r="B149" s="4">
        <v>8</v>
      </c>
      <c r="C149" s="52" t="s">
        <v>31</v>
      </c>
      <c r="D149" s="52"/>
      <c r="E149" s="50"/>
      <c r="F149" s="4"/>
      <c r="G149" s="4"/>
      <c r="H149" s="4"/>
      <c r="I149" s="4"/>
      <c r="J149" s="4"/>
      <c r="K149" s="4"/>
      <c r="L149" s="7"/>
      <c r="M149" s="22"/>
      <c r="N149" s="50"/>
    </row>
    <row r="150" spans="2:14" ht="12.75">
      <c r="B150" s="4">
        <v>9</v>
      </c>
      <c r="C150" s="52" t="s">
        <v>32</v>
      </c>
      <c r="D150" s="52"/>
      <c r="E150" s="50"/>
      <c r="F150" s="4"/>
      <c r="G150" s="4"/>
      <c r="H150" s="4"/>
      <c r="I150" s="4"/>
      <c r="J150" s="4"/>
      <c r="K150" s="4"/>
      <c r="L150" s="7"/>
      <c r="M150" s="22"/>
      <c r="N150" s="50"/>
    </row>
    <row r="151" spans="2:14" ht="33.75" customHeight="1">
      <c r="B151" s="4"/>
      <c r="C151" s="50"/>
      <c r="D151" s="53" t="s">
        <v>41</v>
      </c>
      <c r="E151" s="50"/>
      <c r="F151" s="41"/>
      <c r="G151" s="41"/>
      <c r="H151" s="41"/>
      <c r="I151" s="41"/>
      <c r="J151" s="41"/>
      <c r="K151" s="41"/>
      <c r="L151" s="41"/>
      <c r="M151" s="26"/>
      <c r="N151" s="41"/>
    </row>
    <row r="152" spans="2:14" ht="39.75" customHeight="1">
      <c r="B152" s="44"/>
      <c r="C152" s="55"/>
      <c r="D152" s="56"/>
      <c r="F152" s="56"/>
      <c r="G152" s="54"/>
      <c r="H152" s="54"/>
      <c r="I152" s="54"/>
      <c r="J152" s="56"/>
      <c r="L152" s="54"/>
      <c r="M152" s="54"/>
      <c r="N152" s="54"/>
    </row>
    <row r="153" spans="2:14" ht="14.25">
      <c r="B153" s="44"/>
      <c r="C153" s="74" t="s">
        <v>71</v>
      </c>
      <c r="D153" s="75"/>
      <c r="E153" s="75"/>
      <c r="F153" s="116" t="s">
        <v>72</v>
      </c>
      <c r="G153" s="116"/>
      <c r="H153" s="116"/>
      <c r="I153" s="75"/>
      <c r="J153" s="75"/>
      <c r="K153" s="75"/>
      <c r="L153" s="117" t="s">
        <v>73</v>
      </c>
      <c r="M153" s="117"/>
      <c r="N153" s="117"/>
    </row>
    <row r="154" spans="2:14" ht="25.5">
      <c r="B154" s="44"/>
      <c r="C154" s="76" t="s">
        <v>74</v>
      </c>
      <c r="D154" s="75"/>
      <c r="E154" s="75"/>
      <c r="F154" s="98" t="s">
        <v>75</v>
      </c>
      <c r="G154" s="97"/>
      <c r="H154" s="97"/>
      <c r="I154" s="75"/>
      <c r="J154" s="75"/>
      <c r="K154" s="75"/>
      <c r="L154" s="98" t="s">
        <v>76</v>
      </c>
      <c r="M154" s="97"/>
      <c r="N154" s="97"/>
    </row>
    <row r="155" spans="2:14" ht="26.25" customHeight="1">
      <c r="B155" s="44"/>
      <c r="C155" s="77" t="s">
        <v>16</v>
      </c>
      <c r="D155" s="75"/>
      <c r="E155" s="75"/>
      <c r="F155" s="75"/>
      <c r="G155" s="75"/>
      <c r="H155" s="75"/>
      <c r="I155" s="75"/>
      <c r="J155" s="75"/>
      <c r="K155" s="75"/>
      <c r="L155" s="78"/>
      <c r="M155" s="79"/>
      <c r="N155" s="79"/>
    </row>
    <row r="156" spans="2:14" ht="25.5" customHeight="1">
      <c r="B156" s="44"/>
      <c r="C156" s="75"/>
      <c r="D156" s="75"/>
      <c r="E156" s="75"/>
      <c r="F156" s="75"/>
      <c r="G156" s="75"/>
      <c r="H156" s="75"/>
      <c r="I156" s="75"/>
      <c r="J156" s="79"/>
      <c r="K156" s="79"/>
      <c r="L156" s="79"/>
      <c r="M156" s="79"/>
      <c r="N156" s="79"/>
    </row>
    <row r="157" spans="2:14" ht="14.25">
      <c r="B157" s="44"/>
      <c r="C157" s="80" t="s">
        <v>77</v>
      </c>
      <c r="D157" s="75"/>
      <c r="E157" s="75"/>
      <c r="F157" s="116" t="s">
        <v>71</v>
      </c>
      <c r="G157" s="116"/>
      <c r="H157" s="116"/>
      <c r="I157" s="116"/>
      <c r="J157" s="79"/>
      <c r="K157" s="79"/>
      <c r="L157" s="116" t="s">
        <v>78</v>
      </c>
      <c r="M157" s="116"/>
      <c r="N157" s="116"/>
    </row>
    <row r="158" spans="2:14" ht="14.25">
      <c r="B158" s="44"/>
      <c r="C158" s="81" t="s">
        <v>79</v>
      </c>
      <c r="D158" s="75"/>
      <c r="E158" s="75"/>
      <c r="F158" s="98" t="s">
        <v>80</v>
      </c>
      <c r="G158" s="98"/>
      <c r="H158" s="98"/>
      <c r="I158" s="98"/>
      <c r="J158" s="75"/>
      <c r="K158" s="75"/>
      <c r="L158" s="97" t="s">
        <v>79</v>
      </c>
      <c r="M158" s="97"/>
      <c r="N158" s="97"/>
    </row>
    <row r="159" spans="2:14" ht="14.25">
      <c r="B159" s="44"/>
      <c r="C159" s="81" t="s">
        <v>16</v>
      </c>
      <c r="D159" s="75"/>
      <c r="E159" s="75"/>
      <c r="F159" s="96" t="s">
        <v>16</v>
      </c>
      <c r="G159" s="96"/>
      <c r="H159" s="96"/>
      <c r="I159" s="96"/>
      <c r="J159" s="75"/>
      <c r="K159" s="75"/>
      <c r="L159" s="97" t="s">
        <v>7</v>
      </c>
      <c r="M159" s="97"/>
      <c r="N159" s="97"/>
    </row>
    <row r="160" spans="3:14" ht="18">
      <c r="C160" s="65" t="s">
        <v>9</v>
      </c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</row>
    <row r="161" spans="3:14" ht="18">
      <c r="C161" s="47"/>
      <c r="D161" s="47"/>
      <c r="E161" s="47"/>
      <c r="F161" s="65" t="s">
        <v>22</v>
      </c>
      <c r="G161" s="65"/>
      <c r="H161" s="65"/>
      <c r="I161" s="65"/>
      <c r="J161" s="65"/>
      <c r="K161" s="65"/>
      <c r="L161" s="65"/>
      <c r="M161" s="47"/>
      <c r="N161" s="47"/>
    </row>
    <row r="162" spans="3:14" ht="12.75">
      <c r="C162" s="11" t="s">
        <v>0</v>
      </c>
      <c r="D162" s="11"/>
      <c r="E162" s="11"/>
      <c r="F162" s="66"/>
      <c r="G162" s="66"/>
      <c r="H162" s="115"/>
      <c r="I162" s="115"/>
      <c r="J162" s="115"/>
      <c r="K162" s="115"/>
      <c r="L162" s="115"/>
      <c r="M162" s="115"/>
      <c r="N162" s="115"/>
    </row>
    <row r="163" spans="3:14" ht="15">
      <c r="C163" s="25" t="s">
        <v>11</v>
      </c>
      <c r="D163" s="25"/>
      <c r="E163" s="25"/>
      <c r="F163" s="57"/>
      <c r="G163" s="57"/>
      <c r="H163" s="48"/>
      <c r="I163" s="48"/>
      <c r="J163" s="48"/>
      <c r="K163" s="48"/>
      <c r="L163" s="48"/>
      <c r="M163" s="48"/>
      <c r="N163" s="48"/>
    </row>
    <row r="164" spans="3:14" ht="21.75" customHeight="1">
      <c r="C164" s="25"/>
      <c r="D164" s="25"/>
      <c r="E164" s="25"/>
      <c r="F164" s="49"/>
      <c r="G164" s="49"/>
      <c r="H164" s="49"/>
      <c r="I164" s="49"/>
      <c r="J164" s="49"/>
      <c r="K164" s="49"/>
      <c r="L164" s="48"/>
      <c r="M164" s="48"/>
      <c r="N164" s="48"/>
    </row>
    <row r="165" spans="2:14" ht="38.25" customHeight="1">
      <c r="B165" s="102" t="s">
        <v>12</v>
      </c>
      <c r="C165" s="105" t="s">
        <v>13</v>
      </c>
      <c r="D165" s="105" t="s">
        <v>35</v>
      </c>
      <c r="E165" s="114" t="s">
        <v>43</v>
      </c>
      <c r="F165" s="99"/>
      <c r="G165" s="92" t="s">
        <v>42</v>
      </c>
      <c r="H165" s="93"/>
      <c r="I165" s="93"/>
      <c r="J165" s="93"/>
      <c r="K165" s="93"/>
      <c r="L165" s="94"/>
      <c r="M165" s="108" t="s">
        <v>37</v>
      </c>
      <c r="N165" s="111" t="s">
        <v>2</v>
      </c>
    </row>
    <row r="166" spans="2:14" ht="24.75" customHeight="1">
      <c r="B166" s="103"/>
      <c r="C166" s="106"/>
      <c r="D166" s="106"/>
      <c r="E166" s="100"/>
      <c r="F166" s="101"/>
      <c r="G166" s="92" t="s">
        <v>14</v>
      </c>
      <c r="H166" s="95"/>
      <c r="I166" s="92" t="s">
        <v>36</v>
      </c>
      <c r="J166" s="94"/>
      <c r="K166" s="92" t="s">
        <v>38</v>
      </c>
      <c r="L166" s="94"/>
      <c r="M166" s="109"/>
      <c r="N166" s="112"/>
    </row>
    <row r="167" spans="2:14" ht="25.5" customHeight="1">
      <c r="B167" s="104"/>
      <c r="C167" s="107"/>
      <c r="D167" s="107"/>
      <c r="E167" s="40" t="s">
        <v>33</v>
      </c>
      <c r="F167" s="40" t="s">
        <v>34</v>
      </c>
      <c r="G167" s="40" t="s">
        <v>33</v>
      </c>
      <c r="H167" s="40" t="s">
        <v>34</v>
      </c>
      <c r="I167" s="40" t="s">
        <v>33</v>
      </c>
      <c r="J167" s="40" t="s">
        <v>34</v>
      </c>
      <c r="K167" s="40" t="s">
        <v>33</v>
      </c>
      <c r="L167" s="40" t="s">
        <v>34</v>
      </c>
      <c r="M167" s="110"/>
      <c r="N167" s="113"/>
    </row>
    <row r="168" spans="2:17" ht="12.75">
      <c r="B168" s="4">
        <v>1</v>
      </c>
      <c r="C168" s="51" t="s">
        <v>56</v>
      </c>
      <c r="D168" s="51"/>
      <c r="E168" s="51"/>
      <c r="F168" s="4"/>
      <c r="G168" s="4"/>
      <c r="H168" s="4"/>
      <c r="I168" s="4"/>
      <c r="J168" s="7"/>
      <c r="K168" s="4"/>
      <c r="L168" s="7"/>
      <c r="M168" s="22"/>
      <c r="N168" s="50"/>
      <c r="O168" s="45">
        <f>0.3*G168</f>
        <v>0</v>
      </c>
      <c r="P168" s="45">
        <f>I168*0.3</f>
        <v>0</v>
      </c>
      <c r="Q168" s="45">
        <f>K168*0.8</f>
        <v>0</v>
      </c>
    </row>
    <row r="169" spans="2:14" ht="12.75">
      <c r="B169" s="4">
        <v>2</v>
      </c>
      <c r="C169" s="51" t="s">
        <v>57</v>
      </c>
      <c r="D169" s="51"/>
      <c r="E169" s="51"/>
      <c r="F169" s="4"/>
      <c r="G169" s="4"/>
      <c r="H169" s="4"/>
      <c r="I169" s="4"/>
      <c r="J169" s="7"/>
      <c r="K169" s="4"/>
      <c r="L169" s="7"/>
      <c r="M169" s="22"/>
      <c r="N169" s="50"/>
    </row>
    <row r="170" spans="2:14" ht="12.75">
      <c r="B170" s="4">
        <v>3</v>
      </c>
      <c r="C170" s="51" t="s">
        <v>55</v>
      </c>
      <c r="D170" s="51"/>
      <c r="E170" s="51"/>
      <c r="F170" s="4"/>
      <c r="G170" s="4"/>
      <c r="H170" s="4"/>
      <c r="I170" s="4"/>
      <c r="J170" s="4"/>
      <c r="K170" s="4"/>
      <c r="L170" s="7"/>
      <c r="M170" s="22"/>
      <c r="N170" s="50"/>
    </row>
    <row r="171" spans="2:14" ht="12.75">
      <c r="B171" s="4">
        <v>4</v>
      </c>
      <c r="C171" s="52" t="s">
        <v>58</v>
      </c>
      <c r="D171" s="52"/>
      <c r="E171" s="52"/>
      <c r="F171" s="4"/>
      <c r="G171" s="4"/>
      <c r="H171" s="4"/>
      <c r="I171" s="4"/>
      <c r="J171" s="4"/>
      <c r="K171" s="4"/>
      <c r="L171" s="7"/>
      <c r="M171" s="22"/>
      <c r="N171" s="50"/>
    </row>
    <row r="172" spans="2:14" ht="12.75">
      <c r="B172" s="4">
        <v>5</v>
      </c>
      <c r="C172" s="52" t="s">
        <v>66</v>
      </c>
      <c r="D172" s="52"/>
      <c r="E172" s="52"/>
      <c r="F172" s="4"/>
      <c r="G172" s="4"/>
      <c r="H172" s="4"/>
      <c r="I172" s="4"/>
      <c r="J172" s="4"/>
      <c r="K172" s="4"/>
      <c r="L172" s="7"/>
      <c r="M172" s="22"/>
      <c r="N172" s="4" t="s">
        <v>67</v>
      </c>
    </row>
    <row r="173" spans="2:15" ht="12.75">
      <c r="B173" s="4">
        <v>6</v>
      </c>
      <c r="C173" s="51" t="s">
        <v>53</v>
      </c>
      <c r="D173" s="52"/>
      <c r="E173" s="52"/>
      <c r="F173" s="4"/>
      <c r="G173" s="4"/>
      <c r="H173" s="4"/>
      <c r="I173" s="4"/>
      <c r="J173" s="4"/>
      <c r="K173" s="4"/>
      <c r="L173" s="7"/>
      <c r="M173" s="22"/>
      <c r="N173" s="50"/>
      <c r="O173" s="45">
        <f>0.4*G173</f>
        <v>0</v>
      </c>
    </row>
    <row r="174" spans="2:16" ht="12.75">
      <c r="B174" s="4">
        <v>7</v>
      </c>
      <c r="C174" s="51" t="s">
        <v>30</v>
      </c>
      <c r="D174" s="52"/>
      <c r="E174" s="52"/>
      <c r="F174" s="4"/>
      <c r="G174" s="4"/>
      <c r="H174" s="4"/>
      <c r="I174" s="4"/>
      <c r="J174" s="4"/>
      <c r="K174" s="4"/>
      <c r="L174" s="7"/>
      <c r="M174" s="22"/>
      <c r="N174" s="50"/>
      <c r="O174" s="45" t="s">
        <v>59</v>
      </c>
      <c r="P174" s="45">
        <f>0.3*I174</f>
        <v>0</v>
      </c>
    </row>
    <row r="175" spans="2:17" ht="12.75">
      <c r="B175" s="4">
        <v>8</v>
      </c>
      <c r="C175" s="52" t="s">
        <v>31</v>
      </c>
      <c r="D175" s="52"/>
      <c r="E175" s="50"/>
      <c r="F175" s="4"/>
      <c r="G175" s="4"/>
      <c r="H175" s="4"/>
      <c r="I175" s="4"/>
      <c r="J175" s="4"/>
      <c r="K175" s="4"/>
      <c r="L175" s="7"/>
      <c r="M175" s="22"/>
      <c r="N175" s="50"/>
      <c r="Q175" s="45">
        <f>K175*10/12</f>
        <v>0</v>
      </c>
    </row>
    <row r="176" spans="2:14" ht="12.75">
      <c r="B176" s="4">
        <v>9</v>
      </c>
      <c r="C176" s="52" t="s">
        <v>32</v>
      </c>
      <c r="D176" s="52"/>
      <c r="E176" s="50"/>
      <c r="F176" s="4"/>
      <c r="G176" s="4"/>
      <c r="H176" s="4"/>
      <c r="I176" s="4"/>
      <c r="J176" s="4"/>
      <c r="K176" s="4"/>
      <c r="L176" s="7"/>
      <c r="M176" s="22"/>
      <c r="N176" s="50"/>
    </row>
    <row r="177" spans="2:14" ht="15" customHeight="1">
      <c r="B177" s="4"/>
      <c r="C177" s="50"/>
      <c r="D177" s="53" t="s">
        <v>41</v>
      </c>
      <c r="E177" s="50"/>
      <c r="F177" s="41"/>
      <c r="G177" s="41"/>
      <c r="H177" s="41"/>
      <c r="I177" s="41"/>
      <c r="J177" s="41"/>
      <c r="K177" s="41"/>
      <c r="L177" s="41"/>
      <c r="M177" s="26"/>
      <c r="N177" s="41"/>
    </row>
    <row r="178" spans="2:14" ht="43.5" customHeight="1">
      <c r="B178" s="44"/>
      <c r="C178" s="55"/>
      <c r="D178" s="56"/>
      <c r="F178" s="56"/>
      <c r="G178" s="54"/>
      <c r="H178" s="54"/>
      <c r="I178" s="54"/>
      <c r="J178" s="56"/>
      <c r="L178" s="54"/>
      <c r="M178" s="54"/>
      <c r="N178" s="54"/>
    </row>
    <row r="179" spans="2:14" ht="14.25">
      <c r="B179" s="44"/>
      <c r="C179" s="74" t="s">
        <v>71</v>
      </c>
      <c r="D179" s="75"/>
      <c r="E179" s="75"/>
      <c r="F179" s="116" t="s">
        <v>72</v>
      </c>
      <c r="G179" s="116"/>
      <c r="H179" s="116"/>
      <c r="I179" s="75"/>
      <c r="J179" s="75"/>
      <c r="K179" s="75"/>
      <c r="L179" s="117" t="s">
        <v>73</v>
      </c>
      <c r="M179" s="117"/>
      <c r="N179" s="117"/>
    </row>
    <row r="180" spans="2:14" ht="25.5">
      <c r="B180" s="44"/>
      <c r="C180" s="76" t="s">
        <v>74</v>
      </c>
      <c r="D180" s="75"/>
      <c r="E180" s="75"/>
      <c r="F180" s="98" t="s">
        <v>75</v>
      </c>
      <c r="G180" s="97"/>
      <c r="H180" s="97"/>
      <c r="I180" s="75"/>
      <c r="J180" s="75"/>
      <c r="K180" s="75"/>
      <c r="L180" s="98" t="s">
        <v>76</v>
      </c>
      <c r="M180" s="97"/>
      <c r="N180" s="97"/>
    </row>
    <row r="181" spans="2:14" ht="33.75" customHeight="1">
      <c r="B181" s="44"/>
      <c r="C181" s="77" t="s">
        <v>16</v>
      </c>
      <c r="D181" s="75"/>
      <c r="E181" s="75"/>
      <c r="F181" s="75"/>
      <c r="G181" s="75"/>
      <c r="H181" s="75"/>
      <c r="I181" s="75"/>
      <c r="J181" s="75"/>
      <c r="K181" s="75"/>
      <c r="L181" s="78"/>
      <c r="M181" s="79"/>
      <c r="N181" s="79"/>
    </row>
    <row r="182" spans="2:14" ht="30" customHeight="1">
      <c r="B182" s="44"/>
      <c r="C182" s="75"/>
      <c r="D182" s="75"/>
      <c r="E182" s="75"/>
      <c r="F182" s="75"/>
      <c r="G182" s="75"/>
      <c r="H182" s="75"/>
      <c r="I182" s="75"/>
      <c r="J182" s="79"/>
      <c r="K182" s="79"/>
      <c r="L182" s="79"/>
      <c r="M182" s="79"/>
      <c r="N182" s="79"/>
    </row>
    <row r="183" spans="2:14" ht="14.25">
      <c r="B183" s="44"/>
      <c r="C183" s="80" t="s">
        <v>77</v>
      </c>
      <c r="D183" s="75"/>
      <c r="E183" s="75"/>
      <c r="F183" s="116" t="s">
        <v>71</v>
      </c>
      <c r="G183" s="116"/>
      <c r="H183" s="116"/>
      <c r="I183" s="116"/>
      <c r="J183" s="79"/>
      <c r="K183" s="79"/>
      <c r="L183" s="116" t="s">
        <v>78</v>
      </c>
      <c r="M183" s="116"/>
      <c r="N183" s="116"/>
    </row>
    <row r="184" spans="2:14" ht="14.25">
      <c r="B184" s="44"/>
      <c r="C184" s="81" t="s">
        <v>79</v>
      </c>
      <c r="D184" s="75"/>
      <c r="E184" s="75"/>
      <c r="F184" s="98" t="s">
        <v>80</v>
      </c>
      <c r="G184" s="98"/>
      <c r="H184" s="98"/>
      <c r="I184" s="98"/>
      <c r="J184" s="75"/>
      <c r="K184" s="75"/>
      <c r="L184" s="97" t="s">
        <v>79</v>
      </c>
      <c r="M184" s="97"/>
      <c r="N184" s="97"/>
    </row>
    <row r="185" spans="2:14" ht="14.25">
      <c r="B185" s="44"/>
      <c r="C185" s="81" t="s">
        <v>16</v>
      </c>
      <c r="D185" s="75"/>
      <c r="E185" s="75"/>
      <c r="F185" s="96" t="s">
        <v>16</v>
      </c>
      <c r="G185" s="96"/>
      <c r="H185" s="96"/>
      <c r="I185" s="96"/>
      <c r="J185" s="75"/>
      <c r="K185" s="75"/>
      <c r="L185" s="97" t="s">
        <v>7</v>
      </c>
      <c r="M185" s="97"/>
      <c r="N185" s="97"/>
    </row>
    <row r="186" spans="3:14" ht="18">
      <c r="C186" s="65" t="s">
        <v>9</v>
      </c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</row>
    <row r="187" spans="3:14" ht="18">
      <c r="C187" s="47"/>
      <c r="D187" s="47"/>
      <c r="E187" s="47"/>
      <c r="F187" s="65" t="s">
        <v>22</v>
      </c>
      <c r="G187" s="65"/>
      <c r="H187" s="65"/>
      <c r="I187" s="65"/>
      <c r="J187" s="65"/>
      <c r="K187" s="65"/>
      <c r="L187" s="65"/>
      <c r="M187" s="47"/>
      <c r="N187" s="47"/>
    </row>
    <row r="188" spans="3:14" ht="12.75">
      <c r="C188" s="11" t="s">
        <v>0</v>
      </c>
      <c r="D188" s="11"/>
      <c r="E188" s="11"/>
      <c r="F188" s="66"/>
      <c r="G188" s="66"/>
      <c r="H188" s="115"/>
      <c r="I188" s="115"/>
      <c r="J188" s="115"/>
      <c r="K188" s="115"/>
      <c r="L188" s="115"/>
      <c r="M188" s="115"/>
      <c r="N188" s="115"/>
    </row>
    <row r="189" spans="3:14" ht="15">
      <c r="C189" s="11" t="s">
        <v>11</v>
      </c>
      <c r="D189" s="11"/>
      <c r="E189" s="11"/>
      <c r="F189" s="57"/>
      <c r="G189" s="57"/>
      <c r="H189" s="48"/>
      <c r="I189" s="48"/>
      <c r="J189" s="48"/>
      <c r="K189" s="48"/>
      <c r="L189" s="48"/>
      <c r="M189" s="48"/>
      <c r="N189" s="48"/>
    </row>
    <row r="190" spans="3:14" ht="22.5" customHeight="1">
      <c r="C190" s="25"/>
      <c r="D190" s="25"/>
      <c r="E190" s="25"/>
      <c r="F190" s="49"/>
      <c r="G190" s="49"/>
      <c r="H190" s="49"/>
      <c r="I190" s="49"/>
      <c r="J190" s="49"/>
      <c r="K190" s="49"/>
      <c r="L190" s="48"/>
      <c r="M190" s="48"/>
      <c r="N190" s="48"/>
    </row>
    <row r="191" spans="2:14" ht="38.25" customHeight="1">
      <c r="B191" s="102" t="s">
        <v>12</v>
      </c>
      <c r="C191" s="105" t="s">
        <v>13</v>
      </c>
      <c r="D191" s="105" t="s">
        <v>35</v>
      </c>
      <c r="E191" s="114" t="s">
        <v>43</v>
      </c>
      <c r="F191" s="99"/>
      <c r="G191" s="92" t="s">
        <v>42</v>
      </c>
      <c r="H191" s="93"/>
      <c r="I191" s="93"/>
      <c r="J191" s="93"/>
      <c r="K191" s="93"/>
      <c r="L191" s="94"/>
      <c r="M191" s="108" t="s">
        <v>37</v>
      </c>
      <c r="N191" s="111" t="s">
        <v>2</v>
      </c>
    </row>
    <row r="192" spans="2:14" ht="27" customHeight="1">
      <c r="B192" s="103"/>
      <c r="C192" s="106"/>
      <c r="D192" s="106"/>
      <c r="E192" s="100"/>
      <c r="F192" s="101"/>
      <c r="G192" s="92" t="s">
        <v>14</v>
      </c>
      <c r="H192" s="95"/>
      <c r="I192" s="92" t="s">
        <v>36</v>
      </c>
      <c r="J192" s="94"/>
      <c r="K192" s="92" t="s">
        <v>38</v>
      </c>
      <c r="L192" s="94"/>
      <c r="M192" s="109"/>
      <c r="N192" s="112"/>
    </row>
    <row r="193" spans="2:14" ht="25.5" customHeight="1">
      <c r="B193" s="104"/>
      <c r="C193" s="107"/>
      <c r="D193" s="107"/>
      <c r="E193" s="40" t="s">
        <v>33</v>
      </c>
      <c r="F193" s="40" t="s">
        <v>34</v>
      </c>
      <c r="G193" s="40" t="s">
        <v>33</v>
      </c>
      <c r="H193" s="40" t="s">
        <v>34</v>
      </c>
      <c r="I193" s="40" t="s">
        <v>33</v>
      </c>
      <c r="J193" s="40" t="s">
        <v>34</v>
      </c>
      <c r="K193" s="40" t="s">
        <v>33</v>
      </c>
      <c r="L193" s="40" t="s">
        <v>34</v>
      </c>
      <c r="M193" s="110"/>
      <c r="N193" s="113"/>
    </row>
    <row r="194" spans="2:14" ht="12.75">
      <c r="B194" s="4">
        <v>1</v>
      </c>
      <c r="C194" s="51" t="s">
        <v>56</v>
      </c>
      <c r="D194" s="51"/>
      <c r="E194" s="51"/>
      <c r="F194" s="4"/>
      <c r="G194" s="4"/>
      <c r="H194" s="4"/>
      <c r="I194" s="4"/>
      <c r="J194" s="7"/>
      <c r="K194" s="4"/>
      <c r="L194" s="7"/>
      <c r="M194" s="22"/>
      <c r="N194" s="50"/>
    </row>
    <row r="195" spans="2:14" ht="12.75">
      <c r="B195" s="4">
        <v>2</v>
      </c>
      <c r="C195" s="51" t="s">
        <v>57</v>
      </c>
      <c r="D195" s="51"/>
      <c r="E195" s="51"/>
      <c r="F195" s="4"/>
      <c r="G195" s="4"/>
      <c r="H195" s="4"/>
      <c r="I195" s="4"/>
      <c r="J195" s="7"/>
      <c r="K195" s="4"/>
      <c r="L195" s="7"/>
      <c r="M195" s="22"/>
      <c r="N195" s="50" t="s">
        <v>61</v>
      </c>
    </row>
    <row r="196" spans="2:14" ht="12.75">
      <c r="B196" s="4">
        <v>3</v>
      </c>
      <c r="C196" s="51" t="s">
        <v>55</v>
      </c>
      <c r="D196" s="35"/>
      <c r="E196" s="51"/>
      <c r="F196" s="4"/>
      <c r="G196" s="4"/>
      <c r="H196" s="4"/>
      <c r="I196" s="4"/>
      <c r="J196" s="4"/>
      <c r="K196" s="4"/>
      <c r="L196" s="7"/>
      <c r="M196" s="22"/>
      <c r="N196" s="50" t="s">
        <v>61</v>
      </c>
    </row>
    <row r="197" spans="2:14" ht="12.75">
      <c r="B197" s="4">
        <v>4</v>
      </c>
      <c r="C197" s="52" t="s">
        <v>58</v>
      </c>
      <c r="D197" s="52"/>
      <c r="E197" s="52"/>
      <c r="F197" s="4"/>
      <c r="G197" s="4"/>
      <c r="H197" s="4"/>
      <c r="I197" s="4"/>
      <c r="J197" s="4"/>
      <c r="K197" s="4"/>
      <c r="L197" s="7"/>
      <c r="M197" s="22"/>
      <c r="N197" s="50"/>
    </row>
    <row r="198" spans="2:14" ht="12.75">
      <c r="B198" s="4">
        <v>5</v>
      </c>
      <c r="C198" s="52" t="s">
        <v>66</v>
      </c>
      <c r="D198" s="52"/>
      <c r="E198" s="52"/>
      <c r="F198" s="4"/>
      <c r="G198" s="4"/>
      <c r="H198" s="4"/>
      <c r="I198" s="4"/>
      <c r="J198" s="4"/>
      <c r="K198" s="4"/>
      <c r="L198" s="7"/>
      <c r="M198" s="22"/>
      <c r="N198" s="118" t="s">
        <v>60</v>
      </c>
    </row>
    <row r="199" spans="2:14" ht="12.75">
      <c r="B199" s="4">
        <v>6</v>
      </c>
      <c r="C199" s="51" t="s">
        <v>53</v>
      </c>
      <c r="D199" s="52"/>
      <c r="E199" s="52"/>
      <c r="F199" s="4"/>
      <c r="G199" s="4"/>
      <c r="H199" s="4"/>
      <c r="I199" s="4"/>
      <c r="J199" s="4"/>
      <c r="K199" s="4"/>
      <c r="L199" s="7"/>
      <c r="M199" s="22"/>
      <c r="N199" s="119"/>
    </row>
    <row r="200" spans="2:14" ht="12.75">
      <c r="B200" s="4">
        <v>7</v>
      </c>
      <c r="C200" s="51" t="s">
        <v>30</v>
      </c>
      <c r="D200" s="52"/>
      <c r="E200" s="52"/>
      <c r="F200" s="4"/>
      <c r="G200" s="4"/>
      <c r="H200" s="4"/>
      <c r="I200" s="4"/>
      <c r="J200" s="4"/>
      <c r="K200" s="4"/>
      <c r="L200" s="7"/>
      <c r="M200" s="22"/>
      <c r="N200" s="119"/>
    </row>
    <row r="201" spans="2:14" ht="12.75">
      <c r="B201" s="4">
        <v>8</v>
      </c>
      <c r="C201" s="52" t="s">
        <v>31</v>
      </c>
      <c r="D201" s="52"/>
      <c r="E201" s="50"/>
      <c r="F201" s="4"/>
      <c r="G201" s="4"/>
      <c r="H201" s="4"/>
      <c r="I201" s="4"/>
      <c r="J201" s="4"/>
      <c r="K201" s="4"/>
      <c r="L201" s="7"/>
      <c r="M201" s="22"/>
      <c r="N201" s="119"/>
    </row>
    <row r="202" spans="2:14" ht="12.75">
      <c r="B202" s="4">
        <v>9</v>
      </c>
      <c r="C202" s="52" t="s">
        <v>32</v>
      </c>
      <c r="D202" s="52"/>
      <c r="E202" s="50"/>
      <c r="F202" s="4"/>
      <c r="G202" s="4"/>
      <c r="H202" s="4"/>
      <c r="I202" s="4"/>
      <c r="J202" s="4"/>
      <c r="K202" s="4"/>
      <c r="L202" s="7"/>
      <c r="M202" s="22"/>
      <c r="N202" s="120"/>
    </row>
    <row r="203" spans="2:14" ht="12.75">
      <c r="B203" s="4"/>
      <c r="C203" s="50"/>
      <c r="D203" s="53" t="s">
        <v>41</v>
      </c>
      <c r="E203" s="50"/>
      <c r="F203" s="41"/>
      <c r="G203" s="41"/>
      <c r="H203" s="41"/>
      <c r="I203" s="41"/>
      <c r="J203" s="41"/>
      <c r="K203" s="41"/>
      <c r="L203" s="41"/>
      <c r="M203" s="26"/>
      <c r="N203" s="41"/>
    </row>
    <row r="204" spans="2:14" ht="49.5" customHeight="1">
      <c r="B204" s="44"/>
      <c r="C204" s="55"/>
      <c r="D204" s="56"/>
      <c r="F204" s="56"/>
      <c r="G204" s="54"/>
      <c r="H204" s="54"/>
      <c r="I204" s="54"/>
      <c r="J204" s="56"/>
      <c r="L204" s="54"/>
      <c r="M204" s="54"/>
      <c r="N204" s="54"/>
    </row>
    <row r="205" spans="2:14" ht="14.25">
      <c r="B205" s="44"/>
      <c r="C205" s="74" t="s">
        <v>71</v>
      </c>
      <c r="D205" s="75"/>
      <c r="E205" s="75"/>
      <c r="F205" s="116" t="s">
        <v>72</v>
      </c>
      <c r="G205" s="116"/>
      <c r="H205" s="116"/>
      <c r="I205" s="75"/>
      <c r="J205" s="75"/>
      <c r="K205" s="75"/>
      <c r="L205" s="117" t="s">
        <v>73</v>
      </c>
      <c r="M205" s="117"/>
      <c r="N205" s="117"/>
    </row>
    <row r="206" spans="2:14" ht="25.5">
      <c r="B206" s="44"/>
      <c r="C206" s="76" t="s">
        <v>74</v>
      </c>
      <c r="D206" s="75"/>
      <c r="E206" s="75"/>
      <c r="F206" s="98" t="s">
        <v>75</v>
      </c>
      <c r="G206" s="97"/>
      <c r="H206" s="97"/>
      <c r="I206" s="75"/>
      <c r="J206" s="75"/>
      <c r="K206" s="75"/>
      <c r="L206" s="98" t="s">
        <v>76</v>
      </c>
      <c r="M206" s="97"/>
      <c r="N206" s="97"/>
    </row>
    <row r="207" spans="2:14" ht="14.25">
      <c r="B207" s="44"/>
      <c r="C207" s="77" t="s">
        <v>16</v>
      </c>
      <c r="D207" s="75"/>
      <c r="E207" s="75"/>
      <c r="F207" s="75"/>
      <c r="G207" s="75"/>
      <c r="H207" s="75"/>
      <c r="I207" s="75"/>
      <c r="J207" s="75"/>
      <c r="K207" s="75"/>
      <c r="L207" s="78"/>
      <c r="M207" s="79"/>
      <c r="N207" s="79"/>
    </row>
    <row r="208" spans="2:14" ht="49.5" customHeight="1">
      <c r="B208" s="44"/>
      <c r="C208" s="75"/>
      <c r="D208" s="75"/>
      <c r="E208" s="75"/>
      <c r="F208" s="75"/>
      <c r="G208" s="75"/>
      <c r="H208" s="75"/>
      <c r="I208" s="75"/>
      <c r="J208" s="79"/>
      <c r="K208" s="79"/>
      <c r="L208" s="79"/>
      <c r="M208" s="79"/>
      <c r="N208" s="79"/>
    </row>
    <row r="209" spans="2:14" ht="14.25">
      <c r="B209" s="44"/>
      <c r="C209" s="80" t="s">
        <v>77</v>
      </c>
      <c r="D209" s="75"/>
      <c r="E209" s="75"/>
      <c r="F209" s="116" t="s">
        <v>71</v>
      </c>
      <c r="G209" s="116"/>
      <c r="H209" s="116"/>
      <c r="I209" s="116"/>
      <c r="J209" s="79"/>
      <c r="K209" s="79"/>
      <c r="L209" s="116" t="s">
        <v>78</v>
      </c>
      <c r="M209" s="116"/>
      <c r="N209" s="116"/>
    </row>
    <row r="210" spans="2:14" ht="14.25">
      <c r="B210" s="44"/>
      <c r="C210" s="81" t="s">
        <v>79</v>
      </c>
      <c r="D210" s="75"/>
      <c r="E210" s="75"/>
      <c r="F210" s="98" t="s">
        <v>80</v>
      </c>
      <c r="G210" s="98"/>
      <c r="H210" s="98"/>
      <c r="I210" s="98"/>
      <c r="J210" s="75"/>
      <c r="K210" s="75"/>
      <c r="L210" s="97" t="s">
        <v>79</v>
      </c>
      <c r="M210" s="97"/>
      <c r="N210" s="97"/>
    </row>
    <row r="211" spans="2:14" ht="14.25">
      <c r="B211" s="44"/>
      <c r="C211" s="81" t="s">
        <v>16</v>
      </c>
      <c r="D211" s="75"/>
      <c r="E211" s="75"/>
      <c r="F211" s="96" t="s">
        <v>16</v>
      </c>
      <c r="G211" s="96"/>
      <c r="H211" s="96"/>
      <c r="I211" s="96"/>
      <c r="J211" s="75"/>
      <c r="K211" s="75"/>
      <c r="L211" s="97" t="s">
        <v>7</v>
      </c>
      <c r="M211" s="97"/>
      <c r="N211" s="97"/>
    </row>
    <row r="212" spans="2:14" ht="14.25">
      <c r="B212" s="44"/>
      <c r="F212" s="46"/>
      <c r="G212" s="46"/>
      <c r="H212" s="46"/>
      <c r="I212" s="46"/>
      <c r="M212" s="46"/>
      <c r="N212" s="46"/>
    </row>
  </sheetData>
  <sheetProtection/>
  <mergeCells count="189">
    <mergeCell ref="L131:N131"/>
    <mergeCell ref="F132:I132"/>
    <mergeCell ref="L132:N132"/>
    <mergeCell ref="F133:I133"/>
    <mergeCell ref="F107:I107"/>
    <mergeCell ref="L107:N107"/>
    <mergeCell ref="F109:L109"/>
    <mergeCell ref="F110:N110"/>
    <mergeCell ref="F105:I105"/>
    <mergeCell ref="L105:N105"/>
    <mergeCell ref="F106:I106"/>
    <mergeCell ref="L106:N106"/>
    <mergeCell ref="F101:H101"/>
    <mergeCell ref="L101:N101"/>
    <mergeCell ref="F102:H102"/>
    <mergeCell ref="L102:N102"/>
    <mergeCell ref="F159:I159"/>
    <mergeCell ref="L159:N159"/>
    <mergeCell ref="F179:H179"/>
    <mergeCell ref="L179:N179"/>
    <mergeCell ref="F157:I157"/>
    <mergeCell ref="L157:N157"/>
    <mergeCell ref="F158:I158"/>
    <mergeCell ref="L158:N158"/>
    <mergeCell ref="C134:N134"/>
    <mergeCell ref="F135:L135"/>
    <mergeCell ref="F136:N136"/>
    <mergeCell ref="G140:H140"/>
    <mergeCell ref="I140:J140"/>
    <mergeCell ref="F211:I211"/>
    <mergeCell ref="L211:N211"/>
    <mergeCell ref="L133:N133"/>
    <mergeCell ref="F153:H153"/>
    <mergeCell ref="L153:N153"/>
    <mergeCell ref="F154:H154"/>
    <mergeCell ref="L154:N154"/>
    <mergeCell ref="M139:M141"/>
    <mergeCell ref="N139:N141"/>
    <mergeCell ref="K140:L140"/>
    <mergeCell ref="F209:I209"/>
    <mergeCell ref="L209:N209"/>
    <mergeCell ref="F210:I210"/>
    <mergeCell ref="L210:N210"/>
    <mergeCell ref="F205:H205"/>
    <mergeCell ref="L205:N205"/>
    <mergeCell ref="F206:H206"/>
    <mergeCell ref="L206:N206"/>
    <mergeCell ref="F75:H75"/>
    <mergeCell ref="L75:N75"/>
    <mergeCell ref="G62:H62"/>
    <mergeCell ref="I62:J62"/>
    <mergeCell ref="K62:L62"/>
    <mergeCell ref="E61:F62"/>
    <mergeCell ref="G61:L61"/>
    <mergeCell ref="M61:M63"/>
    <mergeCell ref="N61:N63"/>
    <mergeCell ref="F54:I54"/>
    <mergeCell ref="L54:N54"/>
    <mergeCell ref="F55:I55"/>
    <mergeCell ref="L55:N55"/>
    <mergeCell ref="L49:N49"/>
    <mergeCell ref="F50:H50"/>
    <mergeCell ref="L50:N50"/>
    <mergeCell ref="F53:I53"/>
    <mergeCell ref="L53:N53"/>
    <mergeCell ref="F57:L57"/>
    <mergeCell ref="F58:N58"/>
    <mergeCell ref="I8:J8"/>
    <mergeCell ref="K8:L8"/>
    <mergeCell ref="E35:F36"/>
    <mergeCell ref="G35:L35"/>
    <mergeCell ref="M35:M37"/>
    <mergeCell ref="F22:H22"/>
    <mergeCell ref="L22:N22"/>
    <mergeCell ref="F23:H23"/>
    <mergeCell ref="F31:L31"/>
    <mergeCell ref="F5:M5"/>
    <mergeCell ref="G8:H8"/>
    <mergeCell ref="C56:N56"/>
    <mergeCell ref="C35:C37"/>
    <mergeCell ref="G36:H36"/>
    <mergeCell ref="I36:J36"/>
    <mergeCell ref="K36:L36"/>
    <mergeCell ref="D35:D36"/>
    <mergeCell ref="F49:H49"/>
    <mergeCell ref="F28:I28"/>
    <mergeCell ref="L28:N28"/>
    <mergeCell ref="C30:N30"/>
    <mergeCell ref="C2:N2"/>
    <mergeCell ref="F4:N4"/>
    <mergeCell ref="F3:L3"/>
    <mergeCell ref="L23:N23"/>
    <mergeCell ref="F26:I26"/>
    <mergeCell ref="L26:N26"/>
    <mergeCell ref="F27:I27"/>
    <mergeCell ref="L27:N27"/>
    <mergeCell ref="B35:B37"/>
    <mergeCell ref="N35:N37"/>
    <mergeCell ref="G7:L7"/>
    <mergeCell ref="E7:F8"/>
    <mergeCell ref="B7:B9"/>
    <mergeCell ref="C7:C9"/>
    <mergeCell ref="M7:M9"/>
    <mergeCell ref="N7:N9"/>
    <mergeCell ref="D7:D9"/>
    <mergeCell ref="F32:N32"/>
    <mergeCell ref="F81:I81"/>
    <mergeCell ref="L81:N81"/>
    <mergeCell ref="C82:N82"/>
    <mergeCell ref="E87:F88"/>
    <mergeCell ref="G87:L87"/>
    <mergeCell ref="F83:L83"/>
    <mergeCell ref="F84:N84"/>
    <mergeCell ref="F85:N85"/>
    <mergeCell ref="F79:I79"/>
    <mergeCell ref="L79:N79"/>
    <mergeCell ref="F80:I80"/>
    <mergeCell ref="L80:N80"/>
    <mergeCell ref="F111:M111"/>
    <mergeCell ref="C108:N108"/>
    <mergeCell ref="C61:C63"/>
    <mergeCell ref="B61:B63"/>
    <mergeCell ref="D61:D63"/>
    <mergeCell ref="G88:H88"/>
    <mergeCell ref="I88:J88"/>
    <mergeCell ref="K88:L88"/>
    <mergeCell ref="F76:H76"/>
    <mergeCell ref="L76:N76"/>
    <mergeCell ref="B87:B89"/>
    <mergeCell ref="C87:C89"/>
    <mergeCell ref="M87:M89"/>
    <mergeCell ref="N87:N89"/>
    <mergeCell ref="D87:D89"/>
    <mergeCell ref="B113:B115"/>
    <mergeCell ref="C113:C115"/>
    <mergeCell ref="M113:M115"/>
    <mergeCell ref="N113:N115"/>
    <mergeCell ref="D113:D115"/>
    <mergeCell ref="G114:H114"/>
    <mergeCell ref="I114:J114"/>
    <mergeCell ref="K114:L114"/>
    <mergeCell ref="F183:I183"/>
    <mergeCell ref="L183:N183"/>
    <mergeCell ref="F184:I184"/>
    <mergeCell ref="L184:N184"/>
    <mergeCell ref="F131:I131"/>
    <mergeCell ref="N198:N202"/>
    <mergeCell ref="D191:D193"/>
    <mergeCell ref="N91:N92"/>
    <mergeCell ref="E191:F192"/>
    <mergeCell ref="G191:L191"/>
    <mergeCell ref="E139:F140"/>
    <mergeCell ref="G139:L139"/>
    <mergeCell ref="E113:F114"/>
    <mergeCell ref="G113:L113"/>
    <mergeCell ref="F127:H127"/>
    <mergeCell ref="L127:N127"/>
    <mergeCell ref="F128:H128"/>
    <mergeCell ref="L128:N128"/>
    <mergeCell ref="D165:D167"/>
    <mergeCell ref="G192:H192"/>
    <mergeCell ref="I192:J192"/>
    <mergeCell ref="K192:L192"/>
    <mergeCell ref="F185:I185"/>
    <mergeCell ref="L185:N185"/>
    <mergeCell ref="F180:H180"/>
    <mergeCell ref="L180:N180"/>
    <mergeCell ref="F188:N188"/>
    <mergeCell ref="C186:N186"/>
    <mergeCell ref="M191:M193"/>
    <mergeCell ref="N191:N193"/>
    <mergeCell ref="E165:F166"/>
    <mergeCell ref="G165:L165"/>
    <mergeCell ref="M165:M167"/>
    <mergeCell ref="N165:N167"/>
    <mergeCell ref="F187:L187"/>
    <mergeCell ref="G166:H166"/>
    <mergeCell ref="I166:J166"/>
    <mergeCell ref="K166:L166"/>
    <mergeCell ref="B139:B141"/>
    <mergeCell ref="C139:C141"/>
    <mergeCell ref="B191:B193"/>
    <mergeCell ref="C191:C193"/>
    <mergeCell ref="B165:B167"/>
    <mergeCell ref="C165:C167"/>
    <mergeCell ref="C160:N160"/>
    <mergeCell ref="F161:L161"/>
    <mergeCell ref="F162:N162"/>
    <mergeCell ref="D139:D141"/>
  </mergeCells>
  <printOptions/>
  <pageMargins left="0.5" right="0.46" top="0.75" bottom="0.5" header="0.5" footer="0.5"/>
  <pageSetup horizontalDpi="600" verticalDpi="600" orientation="landscape" paperSize="9" scale="91" r:id="rId1"/>
  <rowBreaks count="7" manualBreakCount="7">
    <brk id="29" min="1" max="13" man="1"/>
    <brk id="55" min="1" max="13" man="1"/>
    <brk id="81" min="1" max="13" man="1"/>
    <brk id="107" min="1" max="13" man="1"/>
    <brk id="133" min="1" max="13" man="1"/>
    <brk id="159" min="1" max="13" man="1"/>
    <brk id="1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27"/>
  <sheetViews>
    <sheetView showZeros="0" view="pageBreakPreview" zoomScale="80" zoomScaleNormal="75" zoomScaleSheetLayoutView="80" zoomScalePageLayoutView="0" workbookViewId="0" topLeftCell="F1">
      <selection activeCell="J20" sqref="J20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21.57421875" style="0" customWidth="1"/>
    <col min="4" max="4" width="14.8515625" style="0" customWidth="1"/>
    <col min="5" max="5" width="10.7109375" style="0" customWidth="1"/>
    <col min="6" max="6" width="11.140625" style="0" customWidth="1"/>
    <col min="7" max="7" width="10.8515625" style="0" customWidth="1"/>
    <col min="8" max="8" width="12.8515625" style="0" customWidth="1"/>
    <col min="9" max="9" width="12.28125" style="0" customWidth="1"/>
    <col min="10" max="10" width="13.28125" style="0" customWidth="1"/>
    <col min="11" max="11" width="12.00390625" style="0" customWidth="1"/>
    <col min="12" max="12" width="11.57421875" style="0" customWidth="1"/>
    <col min="13" max="13" width="12.421875" style="0" customWidth="1"/>
    <col min="14" max="14" width="18.28125" style="0" customWidth="1"/>
    <col min="19" max="19" width="10.28125" style="0" bestFit="1" customWidth="1"/>
  </cols>
  <sheetData>
    <row r="1" ht="12.75">
      <c r="N1" s="15"/>
    </row>
    <row r="2" spans="3:13" ht="18.75" customHeight="1">
      <c r="C2" s="131" t="s">
        <v>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3:13" ht="18.75" customHeight="1">
      <c r="C3" s="131" t="s">
        <v>17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3:13" ht="18.75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3:14" ht="27.75" customHeight="1">
      <c r="C5" s="11" t="s">
        <v>0</v>
      </c>
      <c r="D5" s="132">
        <f>'PERSONNEL (50)'!F4</f>
        <v>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3:14" ht="15" customHeight="1">
      <c r="C6" s="1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3:14" ht="5.25" customHeight="1">
      <c r="C7" s="1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9" ht="12.75">
      <c r="B8" s="125" t="s">
        <v>1</v>
      </c>
      <c r="C8" s="133" t="s">
        <v>3</v>
      </c>
      <c r="D8" s="133"/>
      <c r="E8" s="134" t="s">
        <v>20</v>
      </c>
      <c r="F8" s="134"/>
      <c r="G8" s="134"/>
      <c r="H8" s="135" t="s">
        <v>19</v>
      </c>
      <c r="I8" s="136"/>
      <c r="J8" s="136"/>
      <c r="K8" s="136"/>
      <c r="L8" s="136"/>
      <c r="M8" s="99"/>
      <c r="N8" s="134" t="s">
        <v>4</v>
      </c>
      <c r="O8" s="126" t="s">
        <v>54</v>
      </c>
      <c r="P8" s="127"/>
      <c r="Q8" s="126" t="s">
        <v>52</v>
      </c>
      <c r="R8" s="127"/>
      <c r="S8" s="67"/>
    </row>
    <row r="9" spans="2:19" ht="12.75">
      <c r="B9" s="125"/>
      <c r="C9" s="133"/>
      <c r="D9" s="133"/>
      <c r="E9" s="134"/>
      <c r="F9" s="134"/>
      <c r="G9" s="134"/>
      <c r="H9" s="100"/>
      <c r="I9" s="137"/>
      <c r="J9" s="137"/>
      <c r="K9" s="137"/>
      <c r="L9" s="137"/>
      <c r="M9" s="101"/>
      <c r="N9" s="134"/>
      <c r="O9" s="127"/>
      <c r="P9" s="127"/>
      <c r="Q9" s="127"/>
      <c r="R9" s="127"/>
      <c r="S9" s="67"/>
    </row>
    <row r="10" spans="2:19" ht="63.75" customHeight="1">
      <c r="B10" s="125"/>
      <c r="C10" s="133"/>
      <c r="D10" s="133"/>
      <c r="E10" s="58" t="s">
        <v>49</v>
      </c>
      <c r="F10" s="58" t="s">
        <v>48</v>
      </c>
      <c r="G10" s="34" t="s">
        <v>18</v>
      </c>
      <c r="H10" s="5" t="s">
        <v>6</v>
      </c>
      <c r="I10" s="5" t="s">
        <v>15</v>
      </c>
      <c r="J10" s="5" t="s">
        <v>47</v>
      </c>
      <c r="K10" s="5" t="s">
        <v>46</v>
      </c>
      <c r="L10" s="5" t="s">
        <v>5</v>
      </c>
      <c r="M10" s="7" t="s">
        <v>21</v>
      </c>
      <c r="N10" s="134"/>
      <c r="O10" s="39" t="s">
        <v>50</v>
      </c>
      <c r="P10" s="39" t="s">
        <v>51</v>
      </c>
      <c r="Q10" s="39" t="s">
        <v>50</v>
      </c>
      <c r="R10" s="59" t="s">
        <v>51</v>
      </c>
      <c r="S10" s="68"/>
    </row>
    <row r="11" spans="2:20" ht="26.25" customHeight="1">
      <c r="B11" s="3">
        <v>1</v>
      </c>
      <c r="C11" s="128"/>
      <c r="D11" s="128"/>
      <c r="E11" s="63"/>
      <c r="F11" s="63"/>
      <c r="G11" s="71"/>
      <c r="H11" s="7"/>
      <c r="I11" s="7"/>
      <c r="J11" s="7"/>
      <c r="K11" s="7"/>
      <c r="L11" s="7"/>
      <c r="M11" s="20"/>
      <c r="N11" s="2"/>
      <c r="O11" s="1">
        <v>6</v>
      </c>
      <c r="P11" s="1">
        <v>9</v>
      </c>
      <c r="Q11" s="1">
        <v>203</v>
      </c>
      <c r="R11" s="1">
        <v>82</v>
      </c>
      <c r="S11">
        <f>35.5/2+68.623+44.549+15.99+17.802+38.099</f>
        <v>202.813</v>
      </c>
      <c r="T11" s="70">
        <f>19.067+1.285+1.079/2+15.64+0.75+7.65+6.128+26.83+8.198/2</f>
        <v>81.9885</v>
      </c>
    </row>
    <row r="12" spans="2:22" ht="26.25" customHeight="1">
      <c r="B12" s="3">
        <v>2</v>
      </c>
      <c r="C12" s="128"/>
      <c r="D12" s="128"/>
      <c r="E12" s="63"/>
      <c r="F12" s="63"/>
      <c r="G12" s="71"/>
      <c r="H12" s="7"/>
      <c r="I12" s="7"/>
      <c r="J12" s="7"/>
      <c r="K12" s="7"/>
      <c r="L12" s="7"/>
      <c r="M12" s="20"/>
      <c r="N12" s="2"/>
      <c r="O12" s="1">
        <v>12</v>
      </c>
      <c r="P12" s="1">
        <v>2</v>
      </c>
      <c r="Q12" s="1">
        <v>148</v>
      </c>
      <c r="R12" s="1">
        <v>191</v>
      </c>
      <c r="S12">
        <f>55+27.5+16.5+1.65+1.5+25+17/2+3.2/2+3.04/2+1.626/2+0.325+8.375</f>
        <v>148.283</v>
      </c>
      <c r="T12">
        <f>18.5/2+364/2</f>
        <v>191.25</v>
      </c>
      <c r="U12">
        <f aca="true" t="shared" si="0" ref="U12:U18">(P12+O12)/(25)*12</f>
        <v>6.720000000000001</v>
      </c>
      <c r="V12">
        <f aca="true" t="shared" si="1" ref="V12:V18">8*(Q12+R12)/(344)</f>
        <v>7.883720930232558</v>
      </c>
    </row>
    <row r="13" spans="2:22" ht="26.25" customHeight="1">
      <c r="B13" s="3">
        <v>3</v>
      </c>
      <c r="C13" s="128"/>
      <c r="D13" s="128"/>
      <c r="E13" s="63"/>
      <c r="F13" s="63"/>
      <c r="G13" s="71"/>
      <c r="H13" s="7"/>
      <c r="I13" s="7"/>
      <c r="J13" s="7"/>
      <c r="K13" s="7"/>
      <c r="L13" s="7"/>
      <c r="M13" s="20"/>
      <c r="N13" s="27"/>
      <c r="O13" s="1">
        <v>2</v>
      </c>
      <c r="P13" s="1">
        <v>3</v>
      </c>
      <c r="Q13" s="1">
        <v>1</v>
      </c>
      <c r="R13" s="1">
        <v>61</v>
      </c>
      <c r="S13" s="69">
        <f>0.875/2+0.875/2</f>
        <v>0.875</v>
      </c>
      <c r="T13">
        <f>47+18.5/2+10/2</f>
        <v>61.25</v>
      </c>
      <c r="U13">
        <f t="shared" si="0"/>
        <v>2.4000000000000004</v>
      </c>
      <c r="V13">
        <f t="shared" si="1"/>
        <v>1.441860465116279</v>
      </c>
    </row>
    <row r="14" spans="2:22" ht="26.25" customHeight="1">
      <c r="B14" s="3">
        <v>4</v>
      </c>
      <c r="C14" s="128"/>
      <c r="D14" s="128"/>
      <c r="E14" s="63"/>
      <c r="F14" s="63"/>
      <c r="G14" s="71"/>
      <c r="H14" s="7"/>
      <c r="I14" s="7"/>
      <c r="J14" s="7"/>
      <c r="K14" s="7"/>
      <c r="L14" s="7"/>
      <c r="M14" s="20"/>
      <c r="N14" s="27"/>
      <c r="O14" s="1">
        <v>1</v>
      </c>
      <c r="P14" s="1">
        <v>1</v>
      </c>
      <c r="Q14" s="1">
        <v>9.372</v>
      </c>
      <c r="R14" s="1">
        <v>10</v>
      </c>
      <c r="S14" s="69"/>
      <c r="U14">
        <f t="shared" si="0"/>
        <v>0.96</v>
      </c>
      <c r="V14">
        <f t="shared" si="1"/>
        <v>0.45051162790697674</v>
      </c>
    </row>
    <row r="15" spans="2:22" ht="26.25" customHeight="1">
      <c r="B15" s="3">
        <v>5</v>
      </c>
      <c r="C15" s="129"/>
      <c r="D15" s="130"/>
      <c r="E15" s="63"/>
      <c r="F15" s="63"/>
      <c r="G15" s="71"/>
      <c r="H15" s="7"/>
      <c r="I15" s="7"/>
      <c r="J15" s="7"/>
      <c r="K15" s="7"/>
      <c r="L15" s="7"/>
      <c r="M15" s="20"/>
      <c r="N15" s="27"/>
      <c r="O15" s="1">
        <v>26</v>
      </c>
      <c r="P15" s="1">
        <v>4</v>
      </c>
      <c r="Q15" s="1">
        <v>54.247</v>
      </c>
      <c r="R15" s="1"/>
      <c r="S15" s="69">
        <f>0.445+0.53+0.53+0.49+0.56+2.06+6.12+4.25+0.5+0.5+0.8+0.2+0.25+0.2+0.2+0.2+0.25+0.24+2.25+0.25+0.2+0.2+0.2+0.2+3.376+6.2/2</f>
        <v>28.100999999999996</v>
      </c>
      <c r="T15">
        <f>1.2+1.5+8.7/2+1.79</f>
        <v>8.84</v>
      </c>
      <c r="U15">
        <f t="shared" si="0"/>
        <v>14.399999999999999</v>
      </c>
      <c r="V15">
        <f t="shared" si="1"/>
        <v>1.2615581395348838</v>
      </c>
    </row>
    <row r="16" spans="2:22" ht="26.25" customHeight="1">
      <c r="B16" s="3">
        <v>6</v>
      </c>
      <c r="C16" s="129"/>
      <c r="D16" s="130"/>
      <c r="E16" s="63"/>
      <c r="F16" s="63"/>
      <c r="G16" s="71"/>
      <c r="H16" s="7"/>
      <c r="I16" s="7"/>
      <c r="J16" s="7"/>
      <c r="K16" s="7"/>
      <c r="L16" s="7"/>
      <c r="M16" s="20"/>
      <c r="N16" s="27"/>
      <c r="O16" s="1">
        <v>6</v>
      </c>
      <c r="P16" s="1">
        <v>7</v>
      </c>
      <c r="Q16" s="1">
        <v>41.25</v>
      </c>
      <c r="R16" s="1">
        <v>31.35</v>
      </c>
      <c r="S16" s="69"/>
      <c r="U16">
        <f t="shared" si="0"/>
        <v>6.24</v>
      </c>
      <c r="V16">
        <f t="shared" si="1"/>
        <v>1.6883720930232557</v>
      </c>
    </row>
    <row r="17" spans="2:22" ht="26.25" customHeight="1">
      <c r="B17" s="3">
        <v>7</v>
      </c>
      <c r="C17" s="129"/>
      <c r="D17" s="130"/>
      <c r="E17" s="63"/>
      <c r="F17" s="63"/>
      <c r="G17" s="71"/>
      <c r="H17" s="7"/>
      <c r="I17" s="7"/>
      <c r="J17" s="7"/>
      <c r="K17" s="7"/>
      <c r="L17" s="7"/>
      <c r="M17" s="20"/>
      <c r="N17" s="27"/>
      <c r="O17" s="1">
        <v>0</v>
      </c>
      <c r="P17" s="1">
        <v>4</v>
      </c>
      <c r="Q17" s="1">
        <v>0</v>
      </c>
      <c r="R17" s="1">
        <v>133.888</v>
      </c>
      <c r="S17" s="69"/>
      <c r="U17">
        <f t="shared" si="0"/>
        <v>1.92</v>
      </c>
      <c r="V17">
        <f t="shared" si="1"/>
        <v>3.1136744186046514</v>
      </c>
    </row>
    <row r="18" spans="2:22" ht="26.25" customHeight="1">
      <c r="B18" s="3">
        <v>8</v>
      </c>
      <c r="C18" s="128"/>
      <c r="D18" s="128"/>
      <c r="E18" s="63"/>
      <c r="F18" s="63"/>
      <c r="G18" s="71"/>
      <c r="H18" s="7"/>
      <c r="I18" s="7"/>
      <c r="J18" s="7"/>
      <c r="K18" s="7"/>
      <c r="L18" s="7"/>
      <c r="M18" s="20"/>
      <c r="N18" s="27"/>
      <c r="O18" s="1"/>
      <c r="P18" s="1">
        <v>2</v>
      </c>
      <c r="Q18" s="1"/>
      <c r="R18" s="1">
        <v>276</v>
      </c>
      <c r="S18" s="69"/>
      <c r="U18">
        <f t="shared" si="0"/>
        <v>0.96</v>
      </c>
      <c r="V18">
        <f t="shared" si="1"/>
        <v>6.4186046511627906</v>
      </c>
    </row>
    <row r="19" spans="2:14" ht="20.25" customHeight="1">
      <c r="B19" s="17"/>
      <c r="C19" s="28"/>
      <c r="D19" s="28"/>
      <c r="E19" s="28"/>
      <c r="F19" s="28"/>
      <c r="G19" s="28"/>
      <c r="H19" s="21"/>
      <c r="I19" s="21"/>
      <c r="J19" s="21"/>
      <c r="K19" s="21"/>
      <c r="L19" s="21"/>
      <c r="M19" s="21"/>
      <c r="N19" s="29"/>
    </row>
    <row r="20" spans="3:14" ht="28.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5" ht="14.25">
      <c r="B21" s="6"/>
      <c r="C21" s="74" t="s">
        <v>71</v>
      </c>
      <c r="D21" s="75"/>
      <c r="E21" s="75"/>
      <c r="F21" s="116" t="s">
        <v>72</v>
      </c>
      <c r="G21" s="116"/>
      <c r="H21" s="116"/>
      <c r="I21" s="75"/>
      <c r="J21" s="75"/>
      <c r="K21" s="75"/>
      <c r="L21" s="117" t="s">
        <v>73</v>
      </c>
      <c r="M21" s="117"/>
      <c r="N21" s="117"/>
      <c r="O21" s="14"/>
    </row>
    <row r="22" spans="2:15" ht="25.5">
      <c r="B22" s="6"/>
      <c r="C22" s="76" t="s">
        <v>74</v>
      </c>
      <c r="D22" s="75"/>
      <c r="E22" s="75"/>
      <c r="F22" s="98" t="s">
        <v>75</v>
      </c>
      <c r="G22" s="97"/>
      <c r="H22" s="97"/>
      <c r="I22" s="75"/>
      <c r="J22" s="75"/>
      <c r="K22" s="75"/>
      <c r="L22" s="98" t="s">
        <v>76</v>
      </c>
      <c r="M22" s="97"/>
      <c r="N22" s="97"/>
      <c r="O22" s="14"/>
    </row>
    <row r="23" spans="2:15" ht="14.25">
      <c r="B23" s="6"/>
      <c r="C23" s="77" t="s">
        <v>16</v>
      </c>
      <c r="D23" s="75"/>
      <c r="E23" s="75"/>
      <c r="F23" s="75"/>
      <c r="G23" s="75"/>
      <c r="H23" s="75"/>
      <c r="I23" s="75"/>
      <c r="J23" s="75"/>
      <c r="K23" s="75"/>
      <c r="L23" s="78"/>
      <c r="M23" s="79"/>
      <c r="N23" s="79"/>
      <c r="O23" s="14"/>
    </row>
    <row r="24" spans="2:15" ht="40.5" customHeight="1">
      <c r="B24" s="6"/>
      <c r="C24" s="75"/>
      <c r="D24" s="75"/>
      <c r="E24" s="75"/>
      <c r="F24" s="75"/>
      <c r="G24" s="75"/>
      <c r="H24" s="75"/>
      <c r="I24" s="75"/>
      <c r="J24" s="79"/>
      <c r="K24" s="79"/>
      <c r="L24" s="79"/>
      <c r="M24" s="79"/>
      <c r="N24" s="79"/>
      <c r="O24" s="15"/>
    </row>
    <row r="25" spans="2:15" ht="14.25">
      <c r="B25" s="6"/>
      <c r="C25" s="80" t="s">
        <v>77</v>
      </c>
      <c r="D25" s="75"/>
      <c r="E25" s="75"/>
      <c r="F25" s="116" t="s">
        <v>71</v>
      </c>
      <c r="G25" s="116"/>
      <c r="H25" s="116"/>
      <c r="I25" s="116"/>
      <c r="J25" s="79"/>
      <c r="K25" s="79"/>
      <c r="L25" s="116" t="s">
        <v>78</v>
      </c>
      <c r="M25" s="116"/>
      <c r="N25" s="116"/>
      <c r="O25" s="15"/>
    </row>
    <row r="26" spans="2:15" ht="14.25">
      <c r="B26" s="6"/>
      <c r="C26" s="81" t="s">
        <v>79</v>
      </c>
      <c r="D26" s="75"/>
      <c r="E26" s="75"/>
      <c r="F26" s="98" t="s">
        <v>80</v>
      </c>
      <c r="G26" s="98"/>
      <c r="H26" s="98"/>
      <c r="I26" s="98"/>
      <c r="J26" s="75"/>
      <c r="K26" s="75"/>
      <c r="L26" s="97" t="s">
        <v>79</v>
      </c>
      <c r="M26" s="97"/>
      <c r="N26" s="97"/>
      <c r="O26" s="15"/>
    </row>
    <row r="27" spans="2:15" ht="14.25">
      <c r="B27" s="6"/>
      <c r="C27" s="81" t="s">
        <v>16</v>
      </c>
      <c r="D27" s="75"/>
      <c r="E27" s="75"/>
      <c r="F27" s="96" t="s">
        <v>16</v>
      </c>
      <c r="G27" s="96"/>
      <c r="H27" s="96"/>
      <c r="I27" s="96"/>
      <c r="J27" s="75"/>
      <c r="K27" s="75"/>
      <c r="L27" s="97" t="s">
        <v>7</v>
      </c>
      <c r="M27" s="97"/>
      <c r="N27" s="97"/>
      <c r="O27" s="15"/>
    </row>
  </sheetData>
  <sheetProtection/>
  <mergeCells count="29">
    <mergeCell ref="F25:I25"/>
    <mergeCell ref="L25:N25"/>
    <mergeCell ref="F21:H21"/>
    <mergeCell ref="L21:N21"/>
    <mergeCell ref="F22:H22"/>
    <mergeCell ref="L22:N22"/>
    <mergeCell ref="F26:I26"/>
    <mergeCell ref="L26:N26"/>
    <mergeCell ref="F27:I27"/>
    <mergeCell ref="L27:N27"/>
    <mergeCell ref="C11:D11"/>
    <mergeCell ref="C13:D13"/>
    <mergeCell ref="C12:D12"/>
    <mergeCell ref="H8:M9"/>
    <mergeCell ref="E8:G9"/>
    <mergeCell ref="C2:M2"/>
    <mergeCell ref="C3:M3"/>
    <mergeCell ref="D5:N5"/>
    <mergeCell ref="D6:N6"/>
    <mergeCell ref="B8:B10"/>
    <mergeCell ref="O8:P9"/>
    <mergeCell ref="Q8:R9"/>
    <mergeCell ref="C18:D18"/>
    <mergeCell ref="C16:D16"/>
    <mergeCell ref="C17:D17"/>
    <mergeCell ref="C15:D15"/>
    <mergeCell ref="C14:D14"/>
    <mergeCell ref="C8:D10"/>
    <mergeCell ref="N8:N10"/>
  </mergeCells>
  <printOptions/>
  <pageMargins left="0.37" right="0.25" top="0.5" bottom="0.26" header="0.43" footer="0.5"/>
  <pageSetup horizontalDpi="600" verticalDpi="600" orientation="landscape" paperSize="5" scale="92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8515625" style="0" customWidth="1"/>
    <col min="2" max="2" width="19.140625" style="0" customWidth="1"/>
    <col min="3" max="3" width="35.28125" style="0" customWidth="1"/>
    <col min="4" max="4" width="14.140625" style="0" customWidth="1"/>
    <col min="5" max="5" width="13.00390625" style="0" customWidth="1"/>
    <col min="6" max="6" width="12.421875" style="0" customWidth="1"/>
    <col min="7" max="7" width="14.28125" style="0" customWidth="1"/>
    <col min="8" max="8" width="14.8515625" style="0" customWidth="1"/>
  </cols>
  <sheetData>
    <row r="1" spans="1:8" ht="14.25">
      <c r="A1" s="6"/>
      <c r="C1" s="15"/>
      <c r="D1" s="15"/>
      <c r="F1" s="15"/>
      <c r="G1" s="15"/>
      <c r="H1" s="15"/>
    </row>
    <row r="2" spans="2:7" ht="18.75">
      <c r="B2" s="131" t="s">
        <v>10</v>
      </c>
      <c r="C2" s="131"/>
      <c r="D2" s="131"/>
      <c r="E2" s="131"/>
      <c r="F2" s="131"/>
      <c r="G2" s="131"/>
    </row>
    <row r="3" spans="2:7" ht="18.75">
      <c r="B3" s="32"/>
      <c r="C3" s="32"/>
      <c r="D3" s="32"/>
      <c r="E3" s="32"/>
      <c r="F3" s="32"/>
      <c r="G3" s="32"/>
    </row>
    <row r="5" spans="2:8" ht="14.25" customHeight="1">
      <c r="B5" s="11" t="s">
        <v>0</v>
      </c>
      <c r="C5" s="132" t="s">
        <v>23</v>
      </c>
      <c r="D5" s="138"/>
      <c r="E5" s="138"/>
      <c r="F5" s="138"/>
      <c r="G5" s="138"/>
      <c r="H5" s="138"/>
    </row>
    <row r="6" spans="2:8" ht="12.75">
      <c r="B6" s="11"/>
      <c r="C6" s="132"/>
      <c r="D6" s="132"/>
      <c r="E6" s="132"/>
      <c r="F6" s="132"/>
      <c r="G6" s="132"/>
      <c r="H6" s="132"/>
    </row>
    <row r="7" spans="2:8" ht="12.75">
      <c r="B7" s="11"/>
      <c r="C7" s="16"/>
      <c r="D7" s="16"/>
      <c r="E7" s="16"/>
      <c r="F7" s="16"/>
      <c r="G7" s="16"/>
      <c r="H7" s="16"/>
    </row>
    <row r="8" spans="1:8" ht="12.75">
      <c r="A8" s="10">
        <v>1</v>
      </c>
      <c r="B8" s="139">
        <v>2</v>
      </c>
      <c r="C8" s="140"/>
      <c r="D8" s="10">
        <v>3</v>
      </c>
      <c r="E8" s="10">
        <v>4</v>
      </c>
      <c r="F8" s="33">
        <v>5</v>
      </c>
      <c r="G8" s="33">
        <v>6</v>
      </c>
      <c r="H8" s="10">
        <v>7</v>
      </c>
    </row>
    <row r="9" spans="1:8" ht="38.25" customHeight="1">
      <c r="A9" s="9" t="s">
        <v>1</v>
      </c>
      <c r="B9" s="144" t="s">
        <v>3</v>
      </c>
      <c r="C9" s="145"/>
      <c r="D9" s="9" t="s">
        <v>63</v>
      </c>
      <c r="E9" s="9" t="s">
        <v>62</v>
      </c>
      <c r="F9" s="36" t="s">
        <v>64</v>
      </c>
      <c r="G9" s="36" t="s">
        <v>65</v>
      </c>
      <c r="H9" s="9" t="s">
        <v>68</v>
      </c>
    </row>
    <row r="10" spans="1:8" ht="12.75">
      <c r="A10" s="9">
        <v>1</v>
      </c>
      <c r="B10" s="148">
        <f>'PERSONNEL (50)'!F5</f>
        <v>0</v>
      </c>
      <c r="C10" s="149"/>
      <c r="D10" s="60">
        <f>'EXP. &amp; STAND. METHOD. &amp; AP(50)'!G11</f>
        <v>0</v>
      </c>
      <c r="E10" s="60">
        <f>'PERSONNEL (50)'!M19</f>
        <v>0</v>
      </c>
      <c r="F10" s="36">
        <f>'EXP. &amp; STAND. METHOD. &amp; AP(50)'!M11</f>
        <v>0</v>
      </c>
      <c r="G10" s="72">
        <f aca="true" t="shared" si="0" ref="G10:G17">SUM(D10:F10)</f>
        <v>0</v>
      </c>
      <c r="H10" s="9">
        <v>1</v>
      </c>
    </row>
    <row r="11" spans="1:8" ht="12.75">
      <c r="A11" s="9">
        <v>2</v>
      </c>
      <c r="B11" s="148">
        <f>'PERSONNEL (50)'!F33</f>
        <v>0</v>
      </c>
      <c r="C11" s="149"/>
      <c r="D11" s="60">
        <f>'EXP. &amp; STAND. METHOD. &amp; AP(50)'!G12</f>
        <v>0</v>
      </c>
      <c r="E11" s="60">
        <f>'PERSONNEL (50)'!M47</f>
        <v>0</v>
      </c>
      <c r="F11" s="36">
        <f>'EXP. &amp; STAND. METHOD. &amp; AP(50)'!M12</f>
        <v>0</v>
      </c>
      <c r="G11" s="72">
        <f t="shared" si="0"/>
        <v>0</v>
      </c>
      <c r="H11" s="9">
        <v>2</v>
      </c>
    </row>
    <row r="12" spans="1:8" ht="12.75">
      <c r="A12" s="9">
        <v>3</v>
      </c>
      <c r="B12" s="148">
        <f>'PERSONNEL (50)'!F59</f>
        <v>0</v>
      </c>
      <c r="C12" s="149"/>
      <c r="D12" s="60">
        <f>'EXP. &amp; STAND. METHOD. &amp; AP(50)'!G13</f>
        <v>0</v>
      </c>
      <c r="E12" s="60">
        <f>'PERSONNEL (50)'!M73</f>
        <v>0</v>
      </c>
      <c r="F12" s="36">
        <f>'EXP. &amp; STAND. METHOD. &amp; AP(50)'!M13</f>
        <v>0</v>
      </c>
      <c r="G12" s="72">
        <f t="shared" si="0"/>
        <v>0</v>
      </c>
      <c r="H12" s="9">
        <v>4</v>
      </c>
    </row>
    <row r="13" spans="1:8" ht="25.5" customHeight="1">
      <c r="A13" s="9">
        <v>4</v>
      </c>
      <c r="B13" s="146">
        <f>'PERSONNEL (50)'!F85</f>
        <v>0</v>
      </c>
      <c r="C13" s="147"/>
      <c r="D13" s="60">
        <f>'EXP. &amp; STAND. METHOD. &amp; AP(50)'!G14</f>
        <v>0</v>
      </c>
      <c r="E13" s="60">
        <f>'PERSONNEL (50)'!M99</f>
        <v>0</v>
      </c>
      <c r="F13" s="36">
        <f>'EXP. &amp; STAND. METHOD. &amp; AP(50)'!M14</f>
        <v>0</v>
      </c>
      <c r="G13" s="72">
        <f t="shared" si="0"/>
        <v>0</v>
      </c>
      <c r="H13" s="4">
        <v>6</v>
      </c>
    </row>
    <row r="14" spans="1:8" ht="27" customHeight="1">
      <c r="A14" s="9">
        <v>5</v>
      </c>
      <c r="B14" s="142">
        <f>'PERSONNEL (50)'!F111</f>
        <v>0</v>
      </c>
      <c r="C14" s="143"/>
      <c r="D14" s="60">
        <f>'EXP. &amp; STAND. METHOD. &amp; AP(50)'!G15</f>
        <v>0</v>
      </c>
      <c r="E14" s="60">
        <f>'PERSONNEL (50)'!M125</f>
        <v>0</v>
      </c>
      <c r="F14" s="36">
        <f>'EXP. &amp; STAND. METHOD. &amp; AP(50)'!M15</f>
        <v>0</v>
      </c>
      <c r="G14" s="72">
        <f t="shared" si="0"/>
        <v>0</v>
      </c>
      <c r="H14" s="9">
        <v>3</v>
      </c>
    </row>
    <row r="15" spans="1:8" ht="12.75">
      <c r="A15" s="9">
        <v>6</v>
      </c>
      <c r="B15" s="141">
        <f>'PERSONNEL (50)'!F137</f>
        <v>0</v>
      </c>
      <c r="C15" s="141"/>
      <c r="D15" s="60">
        <f>'EXP. &amp; STAND. METHOD. &amp; AP(50)'!G16</f>
        <v>0</v>
      </c>
      <c r="E15" s="60">
        <f>'PERSONNEL (50)'!M151</f>
        <v>0</v>
      </c>
      <c r="F15" s="36">
        <f>'EXP. &amp; STAND. METHOD. &amp; AP(50)'!M16</f>
        <v>0</v>
      </c>
      <c r="G15" s="72">
        <f t="shared" si="0"/>
        <v>0</v>
      </c>
      <c r="H15" s="73">
        <v>8</v>
      </c>
    </row>
    <row r="16" spans="1:8" ht="12.75">
      <c r="A16" s="9">
        <v>7</v>
      </c>
      <c r="B16" s="141">
        <f>'PERSONNEL (50)'!F163</f>
        <v>0</v>
      </c>
      <c r="C16" s="141"/>
      <c r="D16" s="60">
        <f>'EXP. &amp; STAND. METHOD. &amp; AP(50)'!G17</f>
        <v>0</v>
      </c>
      <c r="E16" s="60">
        <f>'PERSONNEL (50)'!M177</f>
        <v>0</v>
      </c>
      <c r="F16" s="36">
        <f>'EXP. &amp; STAND. METHOD. &amp; AP(50)'!M17</f>
        <v>0</v>
      </c>
      <c r="G16" s="72">
        <f t="shared" si="0"/>
        <v>0</v>
      </c>
      <c r="H16" s="73">
        <v>5</v>
      </c>
    </row>
    <row r="17" spans="1:8" ht="12.75">
      <c r="A17" s="9">
        <v>8</v>
      </c>
      <c r="B17" s="141">
        <f>'PERSONNEL (50)'!F189</f>
        <v>0</v>
      </c>
      <c r="C17" s="141"/>
      <c r="D17" s="60">
        <f>'EXP. &amp; STAND. METHOD. &amp; AP(50)'!G18</f>
        <v>0</v>
      </c>
      <c r="E17" s="60">
        <f>'PERSONNEL (50)'!M203</f>
        <v>0</v>
      </c>
      <c r="F17" s="36">
        <f>'EXP. &amp; STAND. METHOD. &amp; AP(50)'!M18</f>
        <v>0</v>
      </c>
      <c r="G17" s="72">
        <f t="shared" si="0"/>
        <v>0</v>
      </c>
      <c r="H17" s="73">
        <v>7</v>
      </c>
    </row>
    <row r="18" spans="1:8" ht="12.75">
      <c r="A18" s="19"/>
      <c r="B18" s="23"/>
      <c r="C18" s="23"/>
      <c r="D18" s="30"/>
      <c r="E18" s="30"/>
      <c r="F18" s="30"/>
      <c r="G18" s="31"/>
      <c r="H18" s="31"/>
    </row>
    <row r="19" spans="1:8" ht="12.75">
      <c r="A19" s="19"/>
      <c r="B19" s="24"/>
      <c r="C19" s="24"/>
      <c r="D19" s="13"/>
      <c r="E19" s="13"/>
      <c r="F19" s="13"/>
      <c r="G19" s="13"/>
      <c r="H19" s="13"/>
    </row>
    <row r="20" spans="1:8" ht="24" customHeight="1">
      <c r="A20" s="19"/>
      <c r="B20" s="18"/>
      <c r="C20" s="18"/>
      <c r="D20" s="13"/>
      <c r="E20" s="13"/>
      <c r="F20" s="13"/>
      <c r="G20" s="13"/>
      <c r="H20" s="13"/>
    </row>
    <row r="21" spans="1:13" ht="14.25">
      <c r="A21" s="6"/>
      <c r="B21" s="74" t="s">
        <v>71</v>
      </c>
      <c r="C21" s="75"/>
      <c r="D21" s="74" t="s">
        <v>72</v>
      </c>
      <c r="F21" s="82"/>
      <c r="G21" s="82"/>
      <c r="H21" s="87" t="s">
        <v>73</v>
      </c>
      <c r="I21" s="75"/>
      <c r="J21" s="75"/>
      <c r="L21" s="86"/>
      <c r="M21" s="86"/>
    </row>
    <row r="22" spans="1:13" ht="38.25" customHeight="1">
      <c r="A22" s="6"/>
      <c r="B22" s="89" t="s">
        <v>81</v>
      </c>
      <c r="C22" s="75"/>
      <c r="D22" s="76" t="s">
        <v>75</v>
      </c>
      <c r="F22" s="84"/>
      <c r="G22" s="84"/>
      <c r="H22" s="89" t="s">
        <v>76</v>
      </c>
      <c r="I22" s="75"/>
      <c r="J22" s="75"/>
      <c r="L22" s="84"/>
      <c r="M22" s="84"/>
    </row>
    <row r="23" spans="1:13" ht="14.25">
      <c r="A23" s="6"/>
      <c r="B23" s="77" t="s">
        <v>59</v>
      </c>
      <c r="C23" s="75"/>
      <c r="D23" s="75"/>
      <c r="E23" s="75"/>
      <c r="F23" s="75"/>
      <c r="G23" s="75"/>
      <c r="H23" s="75"/>
      <c r="I23" s="75"/>
      <c r="J23" s="75"/>
      <c r="K23" s="78"/>
      <c r="L23" s="79"/>
      <c r="M23" s="79"/>
    </row>
    <row r="24" spans="1:13" ht="33.75" customHeight="1">
      <c r="A24" s="6"/>
      <c r="B24" s="75"/>
      <c r="C24" s="75"/>
      <c r="D24" s="75"/>
      <c r="E24" s="75"/>
      <c r="F24" s="75"/>
      <c r="G24" s="75"/>
      <c r="H24" s="75"/>
      <c r="I24" s="79"/>
      <c r="J24" s="79"/>
      <c r="K24" s="79"/>
      <c r="L24" s="79"/>
      <c r="M24" s="79"/>
    </row>
    <row r="25" spans="1:10" ht="14.25">
      <c r="A25" s="6"/>
      <c r="B25" s="80" t="s">
        <v>77</v>
      </c>
      <c r="C25" s="75"/>
      <c r="D25" s="74" t="s">
        <v>71</v>
      </c>
      <c r="F25" s="82"/>
      <c r="G25" s="82"/>
      <c r="H25" s="74" t="s">
        <v>78</v>
      </c>
      <c r="I25" s="82"/>
      <c r="J25" s="82"/>
    </row>
    <row r="26" spans="1:10" ht="14.25" customHeight="1">
      <c r="A26" s="6"/>
      <c r="B26" s="81" t="s">
        <v>79</v>
      </c>
      <c r="C26" s="75"/>
      <c r="D26" s="76" t="s">
        <v>80</v>
      </c>
      <c r="F26" s="83"/>
      <c r="G26" s="83"/>
      <c r="H26" s="91" t="s">
        <v>79</v>
      </c>
      <c r="I26" s="84"/>
      <c r="J26" s="84"/>
    </row>
    <row r="27" spans="1:10" ht="14.25">
      <c r="A27" s="6"/>
      <c r="B27" s="81" t="s">
        <v>16</v>
      </c>
      <c r="C27" s="75"/>
      <c r="D27" s="77" t="s">
        <v>16</v>
      </c>
      <c r="F27" s="85"/>
      <c r="G27" s="85"/>
      <c r="H27" s="88" t="s">
        <v>7</v>
      </c>
      <c r="I27" s="84"/>
      <c r="J27" s="84"/>
    </row>
    <row r="28" spans="1:8" ht="14.25">
      <c r="A28" s="6"/>
      <c r="C28" s="15"/>
      <c r="D28" s="15"/>
      <c r="F28" s="15"/>
      <c r="G28" s="15"/>
      <c r="H28" s="15"/>
    </row>
  </sheetData>
  <sheetProtection/>
  <mergeCells count="13">
    <mergeCell ref="B9:C9"/>
    <mergeCell ref="B13:C13"/>
    <mergeCell ref="B10:C10"/>
    <mergeCell ref="B11:C11"/>
    <mergeCell ref="B12:C12"/>
    <mergeCell ref="B16:C16"/>
    <mergeCell ref="B17:C17"/>
    <mergeCell ref="B14:C14"/>
    <mergeCell ref="B15:C15"/>
    <mergeCell ref="B2:G2"/>
    <mergeCell ref="C5:H5"/>
    <mergeCell ref="C6:H6"/>
    <mergeCell ref="B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2.00390625" style="0" customWidth="1"/>
  </cols>
  <sheetData>
    <row r="1" spans="1:2" ht="24" customHeight="1">
      <c r="A1" s="38" t="s">
        <v>24</v>
      </c>
      <c r="B1">
        <v>1</v>
      </c>
    </row>
    <row r="2" spans="1:2" ht="24" customHeight="1">
      <c r="A2" s="37" t="s">
        <v>25</v>
      </c>
      <c r="B2">
        <v>1</v>
      </c>
    </row>
    <row r="3" spans="1:2" ht="24" customHeight="1">
      <c r="A3" s="37" t="s">
        <v>26</v>
      </c>
      <c r="B3">
        <v>2</v>
      </c>
    </row>
    <row r="4" spans="1:2" ht="24" customHeight="1">
      <c r="A4" s="37" t="s">
        <v>27</v>
      </c>
      <c r="B4">
        <v>3</v>
      </c>
    </row>
    <row r="5" spans="1:2" ht="24" customHeight="1">
      <c r="A5" s="37" t="s">
        <v>28</v>
      </c>
      <c r="B5">
        <v>3</v>
      </c>
    </row>
    <row r="6" spans="1:2" ht="24" customHeight="1">
      <c r="A6" s="37" t="s">
        <v>29</v>
      </c>
      <c r="B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</dc:creator>
  <cp:keywords/>
  <dc:description/>
  <cp:lastModifiedBy>mohsin</cp:lastModifiedBy>
  <cp:lastPrinted>2010-11-15T10:07:43Z</cp:lastPrinted>
  <dcterms:created xsi:type="dcterms:W3CDTF">1996-10-14T23:33:28Z</dcterms:created>
  <dcterms:modified xsi:type="dcterms:W3CDTF">2011-09-04T18:44:45Z</dcterms:modified>
  <cp:category/>
  <cp:version/>
  <cp:contentType/>
  <cp:contentStatus/>
</cp:coreProperties>
</file>